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18350" windowHeight="7000"/>
  </bookViews>
  <sheets>
    <sheet name="Sheet1" sheetId="1" r:id="rId1"/>
  </sheets>
  <definedNames>
    <definedName name="_xlnm._FilterDatabase" localSheetId="0" hidden="1">Sheet1!$A$5:$AJ$19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<sst xmlns="http://schemas.openxmlformats.org/spreadsheetml/2006/main" count="206" uniqueCount="81">
  <si>
    <t>2026年第一季度政策性农业保险保单明细表</t>
  </si>
  <si>
    <t>填报单位（盖章）：</t>
  </si>
  <si>
    <r>
      <rPr>
        <sz val="12"/>
        <rFont val="宋体"/>
        <charset val="134"/>
      </rPr>
      <t>单位：元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亩（头），亩，头，元（数据精确到分）</t>
    </r>
  </si>
  <si>
    <r>
      <rPr>
        <sz val="12"/>
        <rFont val="宋体"/>
        <charset val="134"/>
      </rPr>
      <t>填报日期：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日</t>
    </r>
  </si>
  <si>
    <t>序号</t>
  </si>
  <si>
    <t>地级市</t>
  </si>
  <si>
    <t>县（区）</t>
  </si>
  <si>
    <t>中央险种/省级险种</t>
  </si>
  <si>
    <r>
      <rPr>
        <b/>
        <sz val="12"/>
        <rFont val="宋体"/>
        <charset val="134"/>
      </rPr>
      <t xml:space="preserve">险种名称
</t>
    </r>
    <r>
      <rPr>
        <b/>
        <sz val="8.4"/>
        <rFont val="宋体"/>
        <charset val="134"/>
      </rPr>
      <t>（严格按照省实施目录名称及顺序填写）</t>
    </r>
  </si>
  <si>
    <t>保险标的</t>
  </si>
  <si>
    <t>保单中特别约定或备注栏与参考保额和费率信息相关内容（如保险标的项目只写了蔬菜，在备注露地或大棚）</t>
  </si>
  <si>
    <t>承保机构</t>
  </si>
  <si>
    <t>保单号</t>
  </si>
  <si>
    <t>投保人</t>
  </si>
  <si>
    <t>被保险人</t>
  </si>
  <si>
    <t>投保险人联系地址</t>
  </si>
  <si>
    <t>标的地点及方位</t>
  </si>
  <si>
    <t>签单时间</t>
  </si>
  <si>
    <t>起保时间</t>
  </si>
  <si>
    <t>终保时间</t>
  </si>
  <si>
    <r>
      <rPr>
        <b/>
        <sz val="12"/>
        <rFont val="宋体"/>
        <charset val="134"/>
      </rPr>
      <t>投保面积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投保数量</t>
    </r>
  </si>
  <si>
    <r>
      <rPr>
        <b/>
        <sz val="12"/>
        <rFont val="宋体"/>
        <charset val="134"/>
      </rPr>
      <t>单位保额（元）</t>
    </r>
  </si>
  <si>
    <r>
      <rPr>
        <b/>
        <sz val="12"/>
        <rFont val="宋体"/>
        <charset val="134"/>
      </rPr>
      <t>保险费率</t>
    </r>
  </si>
  <si>
    <r>
      <rPr>
        <b/>
        <sz val="12"/>
        <rFont val="宋体"/>
        <charset val="134"/>
      </rPr>
      <t>单位保费（元）</t>
    </r>
  </si>
  <si>
    <r>
      <rPr>
        <b/>
        <sz val="12"/>
        <rFont val="宋体"/>
        <charset val="134"/>
      </rPr>
      <t>保费（元）</t>
    </r>
  </si>
  <si>
    <r>
      <rPr>
        <b/>
        <sz val="12"/>
        <rFont val="宋体"/>
        <charset val="134"/>
      </rPr>
      <t>中央财政补贴（元）</t>
    </r>
  </si>
  <si>
    <r>
      <rPr>
        <b/>
        <sz val="12"/>
        <rFont val="宋体"/>
        <charset val="134"/>
      </rPr>
      <t>省级财政补贴（元）</t>
    </r>
  </si>
  <si>
    <r>
      <rPr>
        <b/>
        <sz val="12"/>
        <rFont val="宋体"/>
        <charset val="134"/>
      </rPr>
      <t>市县财政补贴（元）</t>
    </r>
  </si>
  <si>
    <r>
      <rPr>
        <b/>
        <sz val="12"/>
        <rFont val="宋体"/>
        <charset val="134"/>
      </rPr>
      <t>市财政补贴（元）</t>
    </r>
  </si>
  <si>
    <r>
      <rPr>
        <b/>
        <sz val="12"/>
        <rFont val="宋体"/>
        <charset val="134"/>
      </rPr>
      <t>区（县）财政补贴（元）</t>
    </r>
  </si>
  <si>
    <r>
      <rPr>
        <b/>
        <sz val="12"/>
        <rFont val="宋体"/>
        <charset val="134"/>
      </rPr>
      <t>农户承担（元）</t>
    </r>
  </si>
  <si>
    <r>
      <rPr>
        <b/>
        <sz val="12"/>
        <rFont val="宋体"/>
        <charset val="134"/>
      </rPr>
      <t>本次申请省级结算中央财政补贴</t>
    </r>
  </si>
  <si>
    <r>
      <rPr>
        <b/>
        <sz val="12"/>
        <rFont val="宋体"/>
        <charset val="134"/>
      </rPr>
      <t>本次申请省级结算
省级财政补贴</t>
    </r>
  </si>
  <si>
    <t>备注</t>
  </si>
  <si>
    <r>
      <rPr>
        <b/>
        <sz val="12"/>
        <rFont val="宋体"/>
        <charset val="134"/>
      </rPr>
      <t>金额</t>
    </r>
  </si>
  <si>
    <r>
      <rPr>
        <b/>
        <sz val="12"/>
        <rFont val="宋体"/>
        <charset val="134"/>
      </rPr>
      <t>比例</t>
    </r>
  </si>
  <si>
    <t>总计</t>
  </si>
  <si>
    <t>阳江市</t>
  </si>
  <si>
    <t>阳西县</t>
  </si>
  <si>
    <t>央级险种</t>
  </si>
  <si>
    <t>能繁母猪</t>
  </si>
  <si>
    <t>平安财险</t>
  </si>
  <si>
    <t>10418071400100189115</t>
  </si>
  <si>
    <t>阳西温氏畜牧有限公司</t>
  </si>
  <si>
    <t>阳江市阳西县五里坡B5地块</t>
  </si>
  <si>
    <t>阳江市阳西县新圩镇其他村</t>
  </si>
  <si>
    <t>如为暂不结算重新申请，请根据情况备注：暂不结算重新申请且无批改/暂不结算重新申请有批改；如为重新出单无需备注。</t>
  </si>
  <si>
    <t>10418071400100185162</t>
  </si>
  <si>
    <t>阳西县丰沃生态农业有限公司</t>
  </si>
  <si>
    <t>阳江市阳西县塘口镇平北村委会</t>
  </si>
  <si>
    <t>领南水果/水产养殖请按单一品种填写，一张保单内如涉及投保多种水果/多种养殖品种请拆开分行填写；混合种植或养殖无法拆分的请在备注列填写品种</t>
  </si>
  <si>
    <t>育肥猪</t>
  </si>
  <si>
    <t>10418071400100233550</t>
  </si>
  <si>
    <t>阳江双胞胎猪业有限公司</t>
  </si>
  <si>
    <t>阳江市高新区福冈工业园高新五路北5号</t>
  </si>
  <si>
    <t>阳江市阳西县织篢镇其他村</t>
  </si>
  <si>
    <t>10418071400100204398</t>
  </si>
  <si>
    <t>阳江市今日农联牧业有限公司</t>
  </si>
  <si>
    <t>广东省阳江市江城区创业北路148号</t>
  </si>
  <si>
    <t>10418071400100188345</t>
  </si>
  <si>
    <t>阳春德康农牧有限公司</t>
  </si>
  <si>
    <t>阳春市春城街道松梅路西十二巷4号</t>
  </si>
  <si>
    <t>阳江市阳西县溪头镇其他村</t>
  </si>
  <si>
    <t>仔猪</t>
  </si>
  <si>
    <t>10418071400100186286</t>
  </si>
  <si>
    <t>10418071400100188872</t>
  </si>
  <si>
    <t>10418071400100189768</t>
  </si>
  <si>
    <t>温秀棉</t>
  </si>
  <si>
    <t>阳江市阳西县儒洞镇蓝田村委会</t>
  </si>
  <si>
    <t>阳江市阳西县儒洞镇三教村委会</t>
  </si>
  <si>
    <t>10418071400100188136</t>
  </si>
  <si>
    <t>10418071400100227062</t>
  </si>
  <si>
    <t>10418071400100223961</t>
  </si>
  <si>
    <t>阳西县洋兰养殖场</t>
  </si>
  <si>
    <t>阳江市阳西县新圩镇禾塘村委会</t>
  </si>
  <si>
    <t>10418071400100223962</t>
  </si>
  <si>
    <t>省级险种</t>
  </si>
  <si>
    <t>肉鸡</t>
  </si>
  <si>
    <t>10418071400100230127</t>
  </si>
  <si>
    <t>阳西温氏禽畜有限公司</t>
  </si>
  <si>
    <t>注：E列险种名称按《广东省政策性农业保险实施方案（2024-2026）》附件广东省政策性农业保险实施险种单位保险金额、费率参考标准及各级财政补贴比例一览表（2024-2026年）险种名列示：如水稻、水稻完全成本、马铃薯、玉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</si>
</sst>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Times New Roman"/>
      <charset val="134"/>
    </font>
    <font>
      <b/>
      <sz val="10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.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vertical="center" wrapText="1"/>
    </xf>
    <xf numFmtId="14" fontId="1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43" fontId="3" fillId="0" borderId="0" xfId="1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9" fontId="1" fillId="0" borderId="0" xfId="0" applyNumberFormat="1" applyFont="1" applyFill="1" applyAlignment="1">
      <alignment horizontal="center" vertical="center"/>
    </xf>
    <xf numFmtId="43" fontId="3" fillId="0" borderId="0" xfId="1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 wrapText="1"/>
    </xf>
    <xf numFmtId="9" fontId="6" fillId="0" borderId="2" xfId="3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 wrapText="1"/>
    </xf>
    <xf numFmtId="14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2"/>
  <sheetViews>
    <sheetView tabSelected="1" zoomScale="70" zoomScaleNormal="70" topLeftCell="A16" workbookViewId="0">
      <selection activeCell="Z7" sqref="Z7:Z19"/>
    </sheetView>
  </sheetViews>
  <sheetFormatPr defaultColWidth="8.54545454545454" defaultRowHeight="15.5"/>
  <cols>
    <col min="1" max="1" width="5.81818181818182" style="1" customWidth="1"/>
    <col min="2" max="2" width="8.54545454545454" style="1" customWidth="1"/>
    <col min="3" max="3" width="9.63636363636364" style="1" customWidth="1"/>
    <col min="4" max="4" width="12.4454545454545" style="1" customWidth="1"/>
    <col min="5" max="5" width="21.0909090909091" style="1" customWidth="1"/>
    <col min="6" max="6" width="16.3636363636364" style="4" customWidth="1"/>
    <col min="7" max="7" width="24.4090909090909" style="4" customWidth="1"/>
    <col min="8" max="8" width="13.6363636363636" style="1" customWidth="1"/>
    <col min="9" max="9" width="21.2636363636364" style="5" customWidth="1"/>
    <col min="10" max="11" width="16.7272727272727" style="4" customWidth="1"/>
    <col min="12" max="12" width="19.4545454545455" style="6" customWidth="1"/>
    <col min="13" max="13" width="17.2" style="6" customWidth="1"/>
    <col min="14" max="15" width="16.3636363636364" style="7" customWidth="1"/>
    <col min="16" max="16" width="13.9090909090909" style="8" customWidth="1"/>
    <col min="17" max="17" width="13" style="9" customWidth="1"/>
    <col min="18" max="18" width="9.72727272727273" style="10" customWidth="1"/>
    <col min="19" max="19" width="10.0909090909091" style="11" customWidth="1"/>
    <col min="20" max="20" width="11.0909090909091" style="12" customWidth="1"/>
    <col min="21" max="21" width="17.7272727272727" style="12" customWidth="1"/>
    <col min="22" max="22" width="18.9090909090909" style="12" customWidth="1"/>
    <col min="23" max="23" width="9.72727272727273" style="13" customWidth="1"/>
    <col min="24" max="24" width="13.9090909090909" style="12" customWidth="1"/>
    <col min="25" max="25" width="11" style="13" customWidth="1"/>
    <col min="26" max="26" width="16" style="12" customWidth="1"/>
    <col min="27" max="27" width="10.7272727272727" style="13" customWidth="1"/>
    <col min="28" max="28" width="15.5454545454545" style="12" customWidth="1"/>
    <col min="29" max="29" width="8.54545454545454" style="13" customWidth="1"/>
    <col min="30" max="30" width="17.0909090909091" style="12" customWidth="1"/>
    <col min="31" max="31" width="13.3636363636364" style="13" customWidth="1"/>
    <col min="32" max="32" width="17.6363636363636" style="12" customWidth="1"/>
    <col min="33" max="33" width="8.54545454545454" style="13" customWidth="1"/>
    <col min="34" max="34" width="16.0909090909091" style="12" customWidth="1"/>
    <col min="35" max="35" width="14.1818181818182" style="12" customWidth="1"/>
    <col min="36" max="36" width="18.6636363636364" style="14" customWidth="1"/>
    <col min="37" max="16384" width="8.54545454545454" style="14"/>
  </cols>
  <sheetData>
    <row r="1" ht="21" spans="1:36">
      <c r="A1" s="15"/>
    </row>
    <row r="2" s="1" customFormat="1" ht="27.5" spans="1:36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="1" customFormat="1" ht="34" customHeight="1" spans="1:36">
      <c r="A3" s="17" t="s">
        <v>1</v>
      </c>
      <c r="B3" s="17"/>
      <c r="C3" s="17"/>
      <c r="D3" s="17"/>
      <c r="E3" s="17"/>
      <c r="F3" s="6"/>
      <c r="G3" s="6"/>
      <c r="H3" s="18"/>
      <c r="I3" s="5"/>
      <c r="J3" s="6"/>
      <c r="K3" s="6"/>
      <c r="L3" s="6"/>
      <c r="M3" s="6"/>
      <c r="N3" s="19"/>
      <c r="O3" s="19"/>
      <c r="P3" s="20"/>
      <c r="Q3" s="9"/>
      <c r="R3" s="10"/>
      <c r="S3" s="21" t="s">
        <v>2</v>
      </c>
      <c r="T3" s="12"/>
      <c r="U3" s="12"/>
      <c r="V3" s="12"/>
      <c r="W3" s="13"/>
      <c r="X3" s="12"/>
      <c r="Y3" s="13"/>
      <c r="Z3" s="12"/>
      <c r="AA3" s="22" t="s">
        <v>3</v>
      </c>
      <c r="AB3" s="23"/>
      <c r="AC3" s="13"/>
      <c r="AD3" s="12"/>
      <c r="AE3" s="13"/>
      <c r="AF3" s="12"/>
      <c r="AG3" s="13"/>
      <c r="AH3" s="12"/>
      <c r="AI3" s="12"/>
    </row>
    <row r="4" s="2" customFormat="1" ht="30" customHeight="1" spans="1:36">
      <c r="A4" s="24" t="s">
        <v>4</v>
      </c>
      <c r="B4" s="24" t="s">
        <v>5</v>
      </c>
      <c r="C4" s="24" t="s">
        <v>6</v>
      </c>
      <c r="D4" s="25" t="s">
        <v>7</v>
      </c>
      <c r="E4" s="25" t="s">
        <v>8</v>
      </c>
      <c r="F4" s="26" t="s">
        <v>9</v>
      </c>
      <c r="G4" s="26" t="s">
        <v>10</v>
      </c>
      <c r="H4" s="25" t="s">
        <v>11</v>
      </c>
      <c r="I4" s="27" t="s">
        <v>12</v>
      </c>
      <c r="J4" s="26" t="s">
        <v>13</v>
      </c>
      <c r="K4" s="26" t="s">
        <v>14</v>
      </c>
      <c r="L4" s="26" t="s">
        <v>15</v>
      </c>
      <c r="M4" s="26" t="s">
        <v>16</v>
      </c>
      <c r="N4" s="28" t="s">
        <v>17</v>
      </c>
      <c r="O4" s="28" t="s">
        <v>18</v>
      </c>
      <c r="P4" s="28" t="s">
        <v>19</v>
      </c>
      <c r="Q4" s="29" t="s">
        <v>20</v>
      </c>
      <c r="R4" s="30" t="s">
        <v>21</v>
      </c>
      <c r="S4" s="31" t="s">
        <v>22</v>
      </c>
      <c r="T4" s="32" t="s">
        <v>23</v>
      </c>
      <c r="U4" s="32" t="s">
        <v>24</v>
      </c>
      <c r="V4" s="29" t="s">
        <v>25</v>
      </c>
      <c r="W4" s="29"/>
      <c r="X4" s="29" t="s">
        <v>26</v>
      </c>
      <c r="Y4" s="29"/>
      <c r="Z4" s="29" t="s">
        <v>27</v>
      </c>
      <c r="AA4" s="29"/>
      <c r="AB4" s="29" t="s">
        <v>28</v>
      </c>
      <c r="AC4" s="29"/>
      <c r="AD4" s="29" t="s">
        <v>29</v>
      </c>
      <c r="AE4" s="29"/>
      <c r="AF4" s="29" t="s">
        <v>30</v>
      </c>
      <c r="AG4" s="29"/>
      <c r="AH4" s="32" t="s">
        <v>31</v>
      </c>
      <c r="AI4" s="32" t="s">
        <v>32</v>
      </c>
      <c r="AJ4" s="33" t="s">
        <v>33</v>
      </c>
    </row>
    <row r="5" s="2" customFormat="1" ht="65" customHeight="1" spans="1:36">
      <c r="A5" s="24"/>
      <c r="B5" s="24"/>
      <c r="C5" s="24"/>
      <c r="D5" s="25"/>
      <c r="E5" s="25"/>
      <c r="F5" s="26"/>
      <c r="G5" s="26"/>
      <c r="H5" s="25"/>
      <c r="I5" s="27"/>
      <c r="J5" s="26"/>
      <c r="K5" s="26"/>
      <c r="L5" s="26"/>
      <c r="M5" s="26"/>
      <c r="N5" s="28"/>
      <c r="O5" s="28"/>
      <c r="P5" s="28"/>
      <c r="Q5" s="29"/>
      <c r="R5" s="30"/>
      <c r="S5" s="31"/>
      <c r="T5" s="32"/>
      <c r="U5" s="32"/>
      <c r="V5" s="32" t="s">
        <v>34</v>
      </c>
      <c r="W5" s="34" t="s">
        <v>35</v>
      </c>
      <c r="X5" s="32" t="s">
        <v>34</v>
      </c>
      <c r="Y5" s="35" t="s">
        <v>35</v>
      </c>
      <c r="Z5" s="32" t="s">
        <v>34</v>
      </c>
      <c r="AA5" s="34" t="s">
        <v>35</v>
      </c>
      <c r="AB5" s="32" t="s">
        <v>34</v>
      </c>
      <c r="AC5" s="34" t="s">
        <v>35</v>
      </c>
      <c r="AD5" s="32" t="s">
        <v>34</v>
      </c>
      <c r="AE5" s="34" t="s">
        <v>35</v>
      </c>
      <c r="AF5" s="32" t="s">
        <v>34</v>
      </c>
      <c r="AG5" s="35" t="s">
        <v>35</v>
      </c>
      <c r="AH5" s="32"/>
      <c r="AI5" s="32"/>
      <c r="AJ5" s="36"/>
    </row>
    <row r="6" s="2" customFormat="1" ht="60" customHeight="1" spans="1:36">
      <c r="A6" s="24"/>
      <c r="B6" s="24"/>
      <c r="C6" s="24"/>
      <c r="D6" s="25"/>
      <c r="E6" s="25" t="s">
        <v>36</v>
      </c>
      <c r="F6" s="26"/>
      <c r="G6" s="26"/>
      <c r="H6" s="25"/>
      <c r="I6" s="27"/>
      <c r="J6" s="26"/>
      <c r="K6" s="26"/>
      <c r="L6" s="26"/>
      <c r="M6" s="26"/>
      <c r="N6" s="28"/>
      <c r="O6" s="28"/>
      <c r="P6" s="28"/>
      <c r="Q6" s="29"/>
      <c r="R6" s="30"/>
      <c r="S6" s="31"/>
      <c r="T6" s="32"/>
      <c r="U6" s="32">
        <f>SUM(U7:U19)</f>
        <v>19855935</v>
      </c>
      <c r="V6" s="32">
        <f>SUM(V7:V19)</f>
        <v>5566374</v>
      </c>
      <c r="W6" s="34"/>
      <c r="X6" s="32">
        <f>SUM(X7:X19)</f>
        <v>5854983.75</v>
      </c>
      <c r="Y6" s="35"/>
      <c r="Z6" s="32">
        <f>SUM(Z7:Z19)</f>
        <v>2579593.5</v>
      </c>
      <c r="AA6" s="34"/>
      <c r="AB6" s="32">
        <f>SUM(AB7:AB19)</f>
        <v>1289796.75</v>
      </c>
      <c r="AC6" s="34"/>
      <c r="AD6" s="32">
        <f>SUM(AD7:AD19)</f>
        <v>1289796.75</v>
      </c>
      <c r="AE6" s="34"/>
      <c r="AF6" s="32">
        <f>SUM(AF7:AF19)</f>
        <v>5854983.75</v>
      </c>
      <c r="AG6" s="35"/>
      <c r="AH6" s="32">
        <f>SUM(AH7:AH19)</f>
        <v>5566374</v>
      </c>
      <c r="AI6" s="32">
        <f>SUM(AI7:AI19)</f>
        <v>5854983.75</v>
      </c>
      <c r="AJ6" s="37"/>
    </row>
    <row r="7" s="2" customFormat="1" ht="60" customHeight="1" spans="1:36">
      <c r="A7" s="24">
        <v>1</v>
      </c>
      <c r="B7" s="24" t="s">
        <v>37</v>
      </c>
      <c r="C7" s="24" t="s">
        <v>38</v>
      </c>
      <c r="D7" s="25" t="s">
        <v>39</v>
      </c>
      <c r="E7" s="25" t="s">
        <v>40</v>
      </c>
      <c r="F7" s="25" t="s">
        <v>40</v>
      </c>
      <c r="G7" s="26" t="s">
        <v>40</v>
      </c>
      <c r="H7" s="25" t="s">
        <v>41</v>
      </c>
      <c r="I7" s="27" t="s">
        <v>42</v>
      </c>
      <c r="J7" s="26" t="s">
        <v>43</v>
      </c>
      <c r="K7" s="26" t="s">
        <v>43</v>
      </c>
      <c r="L7" s="26" t="s">
        <v>44</v>
      </c>
      <c r="M7" s="26" t="s">
        <v>45</v>
      </c>
      <c r="N7" s="28">
        <v>46048</v>
      </c>
      <c r="O7" s="28">
        <v>46052</v>
      </c>
      <c r="P7" s="28">
        <v>46417</v>
      </c>
      <c r="Q7" s="29">
        <v>6000</v>
      </c>
      <c r="R7" s="30">
        <v>2500</v>
      </c>
      <c r="S7" s="31">
        <v>0.07</v>
      </c>
      <c r="T7" s="32">
        <f>ROUND(U7/Q7,2)</f>
        <v>175</v>
      </c>
      <c r="U7" s="32">
        <f>ROUND(Q7*R7*S7,2)</f>
        <v>1050000</v>
      </c>
      <c r="V7" s="32">
        <f>ROUND(U7*W7,2)</f>
        <v>420000</v>
      </c>
      <c r="W7" s="34">
        <v>0.4</v>
      </c>
      <c r="X7" s="32">
        <f>ROUND(U7*Y7,2)</f>
        <v>262500</v>
      </c>
      <c r="Y7" s="35">
        <v>0.25</v>
      </c>
      <c r="Z7" s="32">
        <f>AB7+AD7</f>
        <v>105000</v>
      </c>
      <c r="AA7" s="34">
        <f>AC7+AE7</f>
        <v>0.1</v>
      </c>
      <c r="AB7" s="32">
        <f>ROUND(U7*AC7,2)</f>
        <v>52500</v>
      </c>
      <c r="AC7" s="34">
        <v>0.05</v>
      </c>
      <c r="AD7" s="32">
        <f>ROUND(U7*AE7,2)</f>
        <v>52500</v>
      </c>
      <c r="AE7" s="34">
        <v>0.05</v>
      </c>
      <c r="AF7" s="32">
        <f>U7*AG7</f>
        <v>262500</v>
      </c>
      <c r="AG7" s="35">
        <v>0.25</v>
      </c>
      <c r="AH7" s="32">
        <f>V7</f>
        <v>420000</v>
      </c>
      <c r="AI7" s="32">
        <f>X7</f>
        <v>262500</v>
      </c>
      <c r="AJ7" s="38" t="s">
        <v>46</v>
      </c>
    </row>
    <row r="8" s="2" customFormat="1" ht="60" customHeight="1" spans="1:36">
      <c r="A8" s="24">
        <v>2</v>
      </c>
      <c r="B8" s="24" t="s">
        <v>37</v>
      </c>
      <c r="C8" s="24" t="s">
        <v>38</v>
      </c>
      <c r="D8" s="25" t="s">
        <v>39</v>
      </c>
      <c r="E8" s="25" t="s">
        <v>40</v>
      </c>
      <c r="F8" s="25" t="s">
        <v>40</v>
      </c>
      <c r="G8" s="26" t="s">
        <v>40</v>
      </c>
      <c r="H8" s="25" t="s">
        <v>41</v>
      </c>
      <c r="I8" s="27" t="s">
        <v>47</v>
      </c>
      <c r="J8" s="26" t="s">
        <v>48</v>
      </c>
      <c r="K8" s="26" t="s">
        <v>48</v>
      </c>
      <c r="L8" s="26" t="s">
        <v>49</v>
      </c>
      <c r="M8" s="26" t="s">
        <v>49</v>
      </c>
      <c r="N8" s="28">
        <v>46043</v>
      </c>
      <c r="O8" s="28">
        <v>46045</v>
      </c>
      <c r="P8" s="28">
        <v>46409</v>
      </c>
      <c r="Q8" s="29">
        <v>5050</v>
      </c>
      <c r="R8" s="30">
        <v>2500</v>
      </c>
      <c r="S8" s="31">
        <v>0.07</v>
      </c>
      <c r="T8" s="32">
        <f t="shared" ref="T8:T19" si="0">ROUND(U8/Q8,2)</f>
        <v>175</v>
      </c>
      <c r="U8" s="32">
        <f t="shared" ref="U8:U19" si="1">ROUND(Q8*R8*S8,2)</f>
        <v>883750</v>
      </c>
      <c r="V8" s="32">
        <f t="shared" ref="V8:V19" si="2">ROUND(U8*W8,2)</f>
        <v>353500</v>
      </c>
      <c r="W8" s="34">
        <v>0.4</v>
      </c>
      <c r="X8" s="32">
        <f t="shared" ref="X8:X19" si="3">ROUND(U8*Y8,2)</f>
        <v>220937.5</v>
      </c>
      <c r="Y8" s="35">
        <v>0.25</v>
      </c>
      <c r="Z8" s="32">
        <f t="shared" ref="Z8:Z19" si="4">AB8+AD8</f>
        <v>88375</v>
      </c>
      <c r="AA8" s="34">
        <f t="shared" ref="AA8:AA19" si="5">AC8+AE8</f>
        <v>0.1</v>
      </c>
      <c r="AB8" s="32">
        <f t="shared" ref="AB8:AB19" si="6">ROUND(U8*AC8,2)</f>
        <v>44187.5</v>
      </c>
      <c r="AC8" s="34">
        <v>0.05</v>
      </c>
      <c r="AD8" s="32">
        <f t="shared" ref="AD8:AD19" si="7">ROUND(U8*AE8,2)</f>
        <v>44187.5</v>
      </c>
      <c r="AE8" s="34">
        <v>0.05</v>
      </c>
      <c r="AF8" s="32">
        <f t="shared" ref="AF8:AF19" si="8">U8*AG8</f>
        <v>220937.5</v>
      </c>
      <c r="AG8" s="35">
        <v>0.25</v>
      </c>
      <c r="AH8" s="32">
        <f t="shared" ref="AH8:AH19" si="9">V8</f>
        <v>353500</v>
      </c>
      <c r="AI8" s="32">
        <f t="shared" ref="AI8:AI19" si="10">X8</f>
        <v>220937.5</v>
      </c>
      <c r="AJ8" s="38" t="s">
        <v>50</v>
      </c>
    </row>
    <row r="9" s="2" customFormat="1" ht="60" customHeight="1" spans="1:36">
      <c r="A9" s="24">
        <v>3</v>
      </c>
      <c r="B9" s="24" t="s">
        <v>37</v>
      </c>
      <c r="C9" s="24" t="s">
        <v>38</v>
      </c>
      <c r="D9" s="25" t="s">
        <v>39</v>
      </c>
      <c r="E9" s="25" t="s">
        <v>51</v>
      </c>
      <c r="F9" s="26" t="s">
        <v>51</v>
      </c>
      <c r="G9" s="26" t="s">
        <v>51</v>
      </c>
      <c r="H9" s="25" t="s">
        <v>41</v>
      </c>
      <c r="I9" s="27" t="s">
        <v>52</v>
      </c>
      <c r="J9" s="26" t="s">
        <v>53</v>
      </c>
      <c r="K9" s="26" t="s">
        <v>53</v>
      </c>
      <c r="L9" s="26" t="s">
        <v>54</v>
      </c>
      <c r="M9" s="26" t="s">
        <v>55</v>
      </c>
      <c r="N9" s="28">
        <v>46108</v>
      </c>
      <c r="O9" s="28">
        <v>46112</v>
      </c>
      <c r="P9" s="28">
        <v>46265</v>
      </c>
      <c r="Q9" s="29">
        <v>21148</v>
      </c>
      <c r="R9" s="30">
        <v>1500</v>
      </c>
      <c r="S9" s="31">
        <v>0.038</v>
      </c>
      <c r="T9" s="32">
        <f t="shared" si="0"/>
        <v>57</v>
      </c>
      <c r="U9" s="32">
        <f t="shared" si="1"/>
        <v>1205436</v>
      </c>
      <c r="V9" s="32">
        <f t="shared" si="2"/>
        <v>482174.4</v>
      </c>
      <c r="W9" s="34">
        <v>0.4</v>
      </c>
      <c r="X9" s="32">
        <f t="shared" si="3"/>
        <v>301359</v>
      </c>
      <c r="Y9" s="35">
        <v>0.25</v>
      </c>
      <c r="Z9" s="32">
        <f t="shared" si="4"/>
        <v>120543.6</v>
      </c>
      <c r="AA9" s="34">
        <f t="shared" si="5"/>
        <v>0.1</v>
      </c>
      <c r="AB9" s="32">
        <f t="shared" si="6"/>
        <v>60271.8</v>
      </c>
      <c r="AC9" s="34">
        <v>0.05</v>
      </c>
      <c r="AD9" s="32">
        <f t="shared" si="7"/>
        <v>60271.8</v>
      </c>
      <c r="AE9" s="34">
        <v>0.05</v>
      </c>
      <c r="AF9" s="32">
        <f t="shared" si="8"/>
        <v>301359</v>
      </c>
      <c r="AG9" s="35">
        <v>0.25</v>
      </c>
      <c r="AH9" s="32">
        <f t="shared" si="9"/>
        <v>482174.4</v>
      </c>
      <c r="AI9" s="32">
        <f t="shared" si="10"/>
        <v>301359</v>
      </c>
      <c r="AJ9" s="24"/>
    </row>
    <row r="10" s="2" customFormat="1" ht="60" customHeight="1" spans="1:36">
      <c r="A10" s="24">
        <v>4</v>
      </c>
      <c r="B10" s="24" t="s">
        <v>37</v>
      </c>
      <c r="C10" s="24" t="s">
        <v>38</v>
      </c>
      <c r="D10" s="25" t="s">
        <v>39</v>
      </c>
      <c r="E10" s="25" t="s">
        <v>51</v>
      </c>
      <c r="F10" s="26" t="s">
        <v>51</v>
      </c>
      <c r="G10" s="26" t="s">
        <v>51</v>
      </c>
      <c r="H10" s="25" t="s">
        <v>41</v>
      </c>
      <c r="I10" s="27" t="s">
        <v>56</v>
      </c>
      <c r="J10" s="26" t="s">
        <v>57</v>
      </c>
      <c r="K10" s="26" t="s">
        <v>57</v>
      </c>
      <c r="L10" s="26" t="s">
        <v>58</v>
      </c>
      <c r="M10" s="26" t="s">
        <v>45</v>
      </c>
      <c r="N10" s="28">
        <v>46065</v>
      </c>
      <c r="O10" s="28">
        <v>46066</v>
      </c>
      <c r="P10" s="28">
        <v>46216</v>
      </c>
      <c r="Q10" s="29">
        <v>7577</v>
      </c>
      <c r="R10" s="30">
        <v>1500</v>
      </c>
      <c r="S10" s="31">
        <v>0.038</v>
      </c>
      <c r="T10" s="32">
        <f t="shared" si="0"/>
        <v>57</v>
      </c>
      <c r="U10" s="32">
        <f t="shared" si="1"/>
        <v>431889</v>
      </c>
      <c r="V10" s="32">
        <f t="shared" si="2"/>
        <v>172755.6</v>
      </c>
      <c r="W10" s="34">
        <v>0.4</v>
      </c>
      <c r="X10" s="32">
        <f t="shared" si="3"/>
        <v>107972.25</v>
      </c>
      <c r="Y10" s="35">
        <v>0.25</v>
      </c>
      <c r="Z10" s="32">
        <f t="shared" si="4"/>
        <v>43188.9</v>
      </c>
      <c r="AA10" s="34">
        <f t="shared" si="5"/>
        <v>0.1</v>
      </c>
      <c r="AB10" s="32">
        <f t="shared" si="6"/>
        <v>21594.45</v>
      </c>
      <c r="AC10" s="34">
        <v>0.05</v>
      </c>
      <c r="AD10" s="32">
        <f t="shared" si="7"/>
        <v>21594.45</v>
      </c>
      <c r="AE10" s="34">
        <v>0.05</v>
      </c>
      <c r="AF10" s="32">
        <f t="shared" si="8"/>
        <v>107972.25</v>
      </c>
      <c r="AG10" s="35">
        <v>0.25</v>
      </c>
      <c r="AH10" s="32">
        <f t="shared" si="9"/>
        <v>172755.6</v>
      </c>
      <c r="AI10" s="32">
        <f t="shared" si="10"/>
        <v>107972.25</v>
      </c>
      <c r="AJ10" s="24"/>
    </row>
    <row r="11" s="2" customFormat="1" ht="60" customHeight="1" spans="1:36">
      <c r="A11" s="24">
        <v>5</v>
      </c>
      <c r="B11" s="24" t="s">
        <v>37</v>
      </c>
      <c r="C11" s="24" t="s">
        <v>38</v>
      </c>
      <c r="D11" s="25" t="s">
        <v>39</v>
      </c>
      <c r="E11" s="25" t="s">
        <v>51</v>
      </c>
      <c r="F11" s="26" t="s">
        <v>51</v>
      </c>
      <c r="G11" s="26" t="s">
        <v>51</v>
      </c>
      <c r="H11" s="25" t="s">
        <v>41</v>
      </c>
      <c r="I11" s="27" t="s">
        <v>59</v>
      </c>
      <c r="J11" s="26" t="s">
        <v>60</v>
      </c>
      <c r="K11" s="26" t="s">
        <v>60</v>
      </c>
      <c r="L11" s="26" t="s">
        <v>61</v>
      </c>
      <c r="M11" s="26" t="s">
        <v>62</v>
      </c>
      <c r="N11" s="28">
        <v>46048</v>
      </c>
      <c r="O11" s="28">
        <v>46049</v>
      </c>
      <c r="P11" s="28">
        <v>46200</v>
      </c>
      <c r="Q11" s="29">
        <v>17761</v>
      </c>
      <c r="R11" s="30">
        <v>1500</v>
      </c>
      <c r="S11" s="31">
        <v>0.038</v>
      </c>
      <c r="T11" s="32">
        <f t="shared" si="0"/>
        <v>57</v>
      </c>
      <c r="U11" s="32">
        <f t="shared" si="1"/>
        <v>1012377</v>
      </c>
      <c r="V11" s="32">
        <f t="shared" si="2"/>
        <v>404950.8</v>
      </c>
      <c r="W11" s="34">
        <v>0.4</v>
      </c>
      <c r="X11" s="32">
        <f t="shared" si="3"/>
        <v>253094.25</v>
      </c>
      <c r="Y11" s="35">
        <v>0.25</v>
      </c>
      <c r="Z11" s="32">
        <f t="shared" si="4"/>
        <v>101237.7</v>
      </c>
      <c r="AA11" s="34">
        <f t="shared" si="5"/>
        <v>0.1</v>
      </c>
      <c r="AB11" s="32">
        <f t="shared" si="6"/>
        <v>50618.85</v>
      </c>
      <c r="AC11" s="34">
        <v>0.05</v>
      </c>
      <c r="AD11" s="32">
        <f t="shared" si="7"/>
        <v>50618.85</v>
      </c>
      <c r="AE11" s="34">
        <v>0.05</v>
      </c>
      <c r="AF11" s="32">
        <f t="shared" si="8"/>
        <v>253094.25</v>
      </c>
      <c r="AG11" s="35">
        <v>0.25</v>
      </c>
      <c r="AH11" s="32">
        <f t="shared" si="9"/>
        <v>404950.8</v>
      </c>
      <c r="AI11" s="32">
        <f t="shared" si="10"/>
        <v>253094.25</v>
      </c>
      <c r="AJ11" s="24"/>
    </row>
    <row r="12" s="2" customFormat="1" ht="60" customHeight="1" spans="1:36">
      <c r="A12" s="24">
        <v>6</v>
      </c>
      <c r="B12" s="24" t="s">
        <v>37</v>
      </c>
      <c r="C12" s="24" t="s">
        <v>38</v>
      </c>
      <c r="D12" s="25" t="s">
        <v>39</v>
      </c>
      <c r="E12" s="25" t="s">
        <v>63</v>
      </c>
      <c r="F12" s="25" t="s">
        <v>63</v>
      </c>
      <c r="G12" s="25" t="s">
        <v>63</v>
      </c>
      <c r="H12" s="25" t="s">
        <v>41</v>
      </c>
      <c r="I12" s="27" t="s">
        <v>64</v>
      </c>
      <c r="J12" s="26" t="s">
        <v>48</v>
      </c>
      <c r="K12" s="26" t="s">
        <v>48</v>
      </c>
      <c r="L12" s="26" t="s">
        <v>49</v>
      </c>
      <c r="M12" s="26" t="s">
        <v>49</v>
      </c>
      <c r="N12" s="28">
        <v>46044</v>
      </c>
      <c r="O12" s="28">
        <v>46045</v>
      </c>
      <c r="P12" s="28">
        <v>46409</v>
      </c>
      <c r="Q12" s="29">
        <v>101000</v>
      </c>
      <c r="R12" s="30">
        <v>500</v>
      </c>
      <c r="S12" s="31">
        <v>0.056</v>
      </c>
      <c r="T12" s="32">
        <f t="shared" si="0"/>
        <v>28</v>
      </c>
      <c r="U12" s="32">
        <f t="shared" si="1"/>
        <v>2828000</v>
      </c>
      <c r="V12" s="32">
        <f t="shared" si="2"/>
        <v>1131200</v>
      </c>
      <c r="W12" s="34">
        <v>0.4</v>
      </c>
      <c r="X12" s="32">
        <f t="shared" si="3"/>
        <v>707000</v>
      </c>
      <c r="Y12" s="35">
        <v>0.25</v>
      </c>
      <c r="Z12" s="32">
        <f t="shared" si="4"/>
        <v>282800</v>
      </c>
      <c r="AA12" s="34">
        <f t="shared" si="5"/>
        <v>0.1</v>
      </c>
      <c r="AB12" s="32">
        <f t="shared" si="6"/>
        <v>141400</v>
      </c>
      <c r="AC12" s="34">
        <v>0.05</v>
      </c>
      <c r="AD12" s="32">
        <f t="shared" si="7"/>
        <v>141400</v>
      </c>
      <c r="AE12" s="34">
        <v>0.05</v>
      </c>
      <c r="AF12" s="32">
        <f t="shared" si="8"/>
        <v>707000</v>
      </c>
      <c r="AG12" s="35">
        <v>0.25</v>
      </c>
      <c r="AH12" s="32">
        <f t="shared" si="9"/>
        <v>1131200</v>
      </c>
      <c r="AI12" s="32">
        <f t="shared" si="10"/>
        <v>707000</v>
      </c>
      <c r="AJ12" s="24"/>
    </row>
    <row r="13" s="2" customFormat="1" ht="60" customHeight="1" spans="1:36">
      <c r="A13" s="24">
        <v>7</v>
      </c>
      <c r="B13" s="24" t="s">
        <v>37</v>
      </c>
      <c r="C13" s="24" t="s">
        <v>38</v>
      </c>
      <c r="D13" s="25" t="s">
        <v>39</v>
      </c>
      <c r="E13" s="25" t="s">
        <v>63</v>
      </c>
      <c r="F13" s="25" t="s">
        <v>63</v>
      </c>
      <c r="G13" s="25" t="s">
        <v>63</v>
      </c>
      <c r="H13" s="25" t="s">
        <v>41</v>
      </c>
      <c r="I13" s="27" t="s">
        <v>65</v>
      </c>
      <c r="J13" s="27" t="s">
        <v>43</v>
      </c>
      <c r="K13" s="27" t="s">
        <v>43</v>
      </c>
      <c r="L13" s="26" t="s">
        <v>44</v>
      </c>
      <c r="M13" s="26" t="s">
        <v>45</v>
      </c>
      <c r="N13" s="28">
        <v>46048</v>
      </c>
      <c r="O13" s="28">
        <v>46053</v>
      </c>
      <c r="P13" s="28">
        <v>46417</v>
      </c>
      <c r="Q13" s="29">
        <v>120000</v>
      </c>
      <c r="R13" s="30">
        <v>500</v>
      </c>
      <c r="S13" s="31">
        <v>0.056</v>
      </c>
      <c r="T13" s="32">
        <f t="shared" si="0"/>
        <v>28</v>
      </c>
      <c r="U13" s="32">
        <f t="shared" si="1"/>
        <v>3360000</v>
      </c>
      <c r="V13" s="32">
        <f t="shared" si="2"/>
        <v>1344000</v>
      </c>
      <c r="W13" s="34">
        <v>0.4</v>
      </c>
      <c r="X13" s="32">
        <f t="shared" si="3"/>
        <v>840000</v>
      </c>
      <c r="Y13" s="35">
        <v>0.25</v>
      </c>
      <c r="Z13" s="32">
        <f t="shared" si="4"/>
        <v>336000</v>
      </c>
      <c r="AA13" s="34">
        <f t="shared" si="5"/>
        <v>0.1</v>
      </c>
      <c r="AB13" s="32">
        <f t="shared" si="6"/>
        <v>168000</v>
      </c>
      <c r="AC13" s="34">
        <v>0.05</v>
      </c>
      <c r="AD13" s="32">
        <f t="shared" si="7"/>
        <v>168000</v>
      </c>
      <c r="AE13" s="34">
        <v>0.05</v>
      </c>
      <c r="AF13" s="32">
        <f t="shared" si="8"/>
        <v>840000</v>
      </c>
      <c r="AG13" s="35">
        <v>0.25</v>
      </c>
      <c r="AH13" s="32">
        <f t="shared" si="9"/>
        <v>1344000</v>
      </c>
      <c r="AI13" s="32">
        <f t="shared" si="10"/>
        <v>840000</v>
      </c>
      <c r="AJ13" s="24"/>
    </row>
    <row r="14" s="2" customFormat="1" ht="60" customHeight="1" spans="1:36">
      <c r="A14" s="24">
        <v>8</v>
      </c>
      <c r="B14" s="24" t="s">
        <v>37</v>
      </c>
      <c r="C14" s="24" t="s">
        <v>38</v>
      </c>
      <c r="D14" s="25" t="s">
        <v>39</v>
      </c>
      <c r="E14" s="25" t="s">
        <v>51</v>
      </c>
      <c r="F14" s="26" t="s">
        <v>51</v>
      </c>
      <c r="G14" s="26" t="s">
        <v>51</v>
      </c>
      <c r="H14" s="25" t="s">
        <v>41</v>
      </c>
      <c r="I14" s="27" t="s">
        <v>66</v>
      </c>
      <c r="J14" s="26" t="s">
        <v>67</v>
      </c>
      <c r="K14" s="26" t="s">
        <v>67</v>
      </c>
      <c r="L14" s="26" t="s">
        <v>68</v>
      </c>
      <c r="M14" s="26" t="s">
        <v>69</v>
      </c>
      <c r="N14" s="28">
        <v>46049</v>
      </c>
      <c r="O14" s="28">
        <v>46053</v>
      </c>
      <c r="P14" s="28">
        <v>46203</v>
      </c>
      <c r="Q14" s="29">
        <v>1829</v>
      </c>
      <c r="R14" s="30">
        <v>1500</v>
      </c>
      <c r="S14" s="31">
        <v>0.038</v>
      </c>
      <c r="T14" s="32">
        <f t="shared" si="0"/>
        <v>57</v>
      </c>
      <c r="U14" s="32">
        <f t="shared" si="1"/>
        <v>104253</v>
      </c>
      <c r="V14" s="32">
        <f t="shared" si="2"/>
        <v>41701.2</v>
      </c>
      <c r="W14" s="34">
        <v>0.4</v>
      </c>
      <c r="X14" s="32">
        <f t="shared" si="3"/>
        <v>26063.25</v>
      </c>
      <c r="Y14" s="35">
        <v>0.25</v>
      </c>
      <c r="Z14" s="32">
        <f t="shared" si="4"/>
        <v>10425.3</v>
      </c>
      <c r="AA14" s="34">
        <f t="shared" si="5"/>
        <v>0.1</v>
      </c>
      <c r="AB14" s="32">
        <f t="shared" si="6"/>
        <v>5212.65</v>
      </c>
      <c r="AC14" s="34">
        <v>0.05</v>
      </c>
      <c r="AD14" s="32">
        <f t="shared" si="7"/>
        <v>5212.65</v>
      </c>
      <c r="AE14" s="34">
        <v>0.05</v>
      </c>
      <c r="AF14" s="32">
        <f t="shared" si="8"/>
        <v>26063.25</v>
      </c>
      <c r="AG14" s="35">
        <v>0.25</v>
      </c>
      <c r="AH14" s="32">
        <f t="shared" si="9"/>
        <v>41701.2</v>
      </c>
      <c r="AI14" s="32">
        <f t="shared" si="10"/>
        <v>26063.25</v>
      </c>
      <c r="AJ14" s="24"/>
    </row>
    <row r="15" s="2" customFormat="1" ht="60" customHeight="1" spans="1:36">
      <c r="A15" s="24">
        <v>9</v>
      </c>
      <c r="B15" s="24" t="s">
        <v>37</v>
      </c>
      <c r="C15" s="24" t="s">
        <v>38</v>
      </c>
      <c r="D15" s="25" t="s">
        <v>39</v>
      </c>
      <c r="E15" s="25" t="s">
        <v>51</v>
      </c>
      <c r="F15" s="26" t="s">
        <v>51</v>
      </c>
      <c r="G15" s="26" t="s">
        <v>51</v>
      </c>
      <c r="H15" s="25" t="s">
        <v>41</v>
      </c>
      <c r="I15" s="27" t="s">
        <v>70</v>
      </c>
      <c r="J15" s="26" t="s">
        <v>43</v>
      </c>
      <c r="K15" s="27" t="s">
        <v>43</v>
      </c>
      <c r="L15" s="26" t="s">
        <v>44</v>
      </c>
      <c r="M15" s="26" t="s">
        <v>45</v>
      </c>
      <c r="N15" s="28">
        <v>46047</v>
      </c>
      <c r="O15" s="28">
        <v>46049</v>
      </c>
      <c r="P15" s="28">
        <v>46199</v>
      </c>
      <c r="Q15" s="29">
        <v>42790</v>
      </c>
      <c r="R15" s="30">
        <v>1500</v>
      </c>
      <c r="S15" s="31">
        <v>0.038</v>
      </c>
      <c r="T15" s="32">
        <f t="shared" si="0"/>
        <v>57</v>
      </c>
      <c r="U15" s="32">
        <f t="shared" si="1"/>
        <v>2439030</v>
      </c>
      <c r="V15" s="32">
        <f t="shared" si="2"/>
        <v>975612</v>
      </c>
      <c r="W15" s="34">
        <v>0.4</v>
      </c>
      <c r="X15" s="32">
        <f t="shared" si="3"/>
        <v>609757.5</v>
      </c>
      <c r="Y15" s="35">
        <v>0.25</v>
      </c>
      <c r="Z15" s="32">
        <f t="shared" si="4"/>
        <v>243903</v>
      </c>
      <c r="AA15" s="34">
        <f t="shared" si="5"/>
        <v>0.1</v>
      </c>
      <c r="AB15" s="32">
        <f t="shared" si="6"/>
        <v>121951.5</v>
      </c>
      <c r="AC15" s="34">
        <v>0.05</v>
      </c>
      <c r="AD15" s="32">
        <f t="shared" si="7"/>
        <v>121951.5</v>
      </c>
      <c r="AE15" s="34">
        <v>0.05</v>
      </c>
      <c r="AF15" s="32">
        <f t="shared" si="8"/>
        <v>609757.5</v>
      </c>
      <c r="AG15" s="35">
        <v>0.25</v>
      </c>
      <c r="AH15" s="32">
        <f t="shared" si="9"/>
        <v>975612</v>
      </c>
      <c r="AI15" s="32">
        <f t="shared" si="10"/>
        <v>609757.5</v>
      </c>
      <c r="AJ15" s="24"/>
    </row>
    <row r="16" ht="60" customHeight="1" spans="1:36">
      <c r="A16" s="24">
        <v>10</v>
      </c>
      <c r="B16" s="24" t="s">
        <v>37</v>
      </c>
      <c r="C16" s="24" t="s">
        <v>38</v>
      </c>
      <c r="D16" s="25" t="s">
        <v>39</v>
      </c>
      <c r="E16" s="25" t="s">
        <v>51</v>
      </c>
      <c r="F16" s="26" t="s">
        <v>51</v>
      </c>
      <c r="G16" s="26" t="s">
        <v>51</v>
      </c>
      <c r="H16" s="25" t="s">
        <v>41</v>
      </c>
      <c r="I16" s="27" t="s">
        <v>71</v>
      </c>
      <c r="J16" s="26" t="s">
        <v>48</v>
      </c>
      <c r="K16" s="26" t="s">
        <v>48</v>
      </c>
      <c r="L16" s="25" t="s">
        <v>49</v>
      </c>
      <c r="M16" s="25" t="s">
        <v>49</v>
      </c>
      <c r="N16" s="28">
        <v>46102</v>
      </c>
      <c r="O16" s="28">
        <v>46104</v>
      </c>
      <c r="P16" s="39">
        <v>46257</v>
      </c>
      <c r="Q16" s="40">
        <v>4100</v>
      </c>
      <c r="R16" s="30">
        <v>1500</v>
      </c>
      <c r="S16" s="31">
        <v>0.038</v>
      </c>
      <c r="T16" s="32">
        <f t="shared" si="0"/>
        <v>57</v>
      </c>
      <c r="U16" s="32">
        <f t="shared" si="1"/>
        <v>233700</v>
      </c>
      <c r="V16" s="32">
        <f t="shared" si="2"/>
        <v>93480</v>
      </c>
      <c r="W16" s="34">
        <v>0.4</v>
      </c>
      <c r="X16" s="32">
        <f t="shared" si="3"/>
        <v>58425</v>
      </c>
      <c r="Y16" s="35">
        <v>0.25</v>
      </c>
      <c r="Z16" s="32">
        <f t="shared" si="4"/>
        <v>23370</v>
      </c>
      <c r="AA16" s="34">
        <f t="shared" si="5"/>
        <v>0.1</v>
      </c>
      <c r="AB16" s="32">
        <f t="shared" si="6"/>
        <v>11685</v>
      </c>
      <c r="AC16" s="34">
        <v>0.05</v>
      </c>
      <c r="AD16" s="32">
        <f t="shared" si="7"/>
        <v>11685</v>
      </c>
      <c r="AE16" s="34">
        <v>0.05</v>
      </c>
      <c r="AF16" s="32">
        <f t="shared" si="8"/>
        <v>58425</v>
      </c>
      <c r="AG16" s="35">
        <v>0.25</v>
      </c>
      <c r="AH16" s="32">
        <f t="shared" si="9"/>
        <v>93480</v>
      </c>
      <c r="AI16" s="32">
        <f t="shared" si="10"/>
        <v>58425</v>
      </c>
      <c r="AJ16" s="24"/>
    </row>
    <row r="17" ht="60" customHeight="1" spans="1:36">
      <c r="A17" s="24">
        <v>11</v>
      </c>
      <c r="B17" s="24" t="s">
        <v>37</v>
      </c>
      <c r="C17" s="24" t="s">
        <v>38</v>
      </c>
      <c r="D17" s="25" t="s">
        <v>39</v>
      </c>
      <c r="E17" s="25" t="s">
        <v>40</v>
      </c>
      <c r="F17" s="25" t="s">
        <v>40</v>
      </c>
      <c r="G17" s="25" t="s">
        <v>40</v>
      </c>
      <c r="H17" s="25" t="s">
        <v>41</v>
      </c>
      <c r="I17" s="27" t="s">
        <v>72</v>
      </c>
      <c r="J17" s="25" t="s">
        <v>73</v>
      </c>
      <c r="K17" s="25" t="s">
        <v>73</v>
      </c>
      <c r="L17" s="26" t="s">
        <v>74</v>
      </c>
      <c r="M17" s="26" t="s">
        <v>74</v>
      </c>
      <c r="N17" s="28">
        <v>46100</v>
      </c>
      <c r="O17" s="28">
        <v>46102</v>
      </c>
      <c r="P17" s="39">
        <v>46466</v>
      </c>
      <c r="Q17" s="40">
        <v>500</v>
      </c>
      <c r="R17" s="41">
        <v>2500</v>
      </c>
      <c r="S17" s="31">
        <v>0.07</v>
      </c>
      <c r="T17" s="32">
        <f t="shared" si="0"/>
        <v>175</v>
      </c>
      <c r="U17" s="32">
        <f t="shared" si="1"/>
        <v>87500</v>
      </c>
      <c r="V17" s="32">
        <f t="shared" si="2"/>
        <v>35000</v>
      </c>
      <c r="W17" s="34">
        <v>0.4</v>
      </c>
      <c r="X17" s="32">
        <f t="shared" si="3"/>
        <v>21875</v>
      </c>
      <c r="Y17" s="35">
        <v>0.25</v>
      </c>
      <c r="Z17" s="32">
        <f t="shared" si="4"/>
        <v>8750</v>
      </c>
      <c r="AA17" s="34">
        <f t="shared" si="5"/>
        <v>0.1</v>
      </c>
      <c r="AB17" s="32">
        <f t="shared" si="6"/>
        <v>4375</v>
      </c>
      <c r="AC17" s="34">
        <v>0.05</v>
      </c>
      <c r="AD17" s="32">
        <f t="shared" si="7"/>
        <v>4375</v>
      </c>
      <c r="AE17" s="34">
        <v>0.05</v>
      </c>
      <c r="AF17" s="32">
        <f t="shared" si="8"/>
        <v>21875</v>
      </c>
      <c r="AG17" s="35">
        <v>0.25</v>
      </c>
      <c r="AH17" s="32">
        <f t="shared" si="9"/>
        <v>35000</v>
      </c>
      <c r="AI17" s="32">
        <f t="shared" si="10"/>
        <v>21875</v>
      </c>
      <c r="AJ17" s="24"/>
    </row>
    <row r="18" ht="60" customHeight="1" spans="1:36">
      <c r="A18" s="24">
        <v>12</v>
      </c>
      <c r="B18" s="24" t="s">
        <v>37</v>
      </c>
      <c r="C18" s="24" t="s">
        <v>38</v>
      </c>
      <c r="D18" s="25" t="s">
        <v>39</v>
      </c>
      <c r="E18" s="25" t="s">
        <v>63</v>
      </c>
      <c r="F18" s="25" t="s">
        <v>63</v>
      </c>
      <c r="G18" s="25" t="s">
        <v>63</v>
      </c>
      <c r="H18" s="25" t="s">
        <v>41</v>
      </c>
      <c r="I18" s="27" t="s">
        <v>75</v>
      </c>
      <c r="J18" s="25" t="s">
        <v>73</v>
      </c>
      <c r="K18" s="25" t="s">
        <v>73</v>
      </c>
      <c r="L18" s="26" t="s">
        <v>74</v>
      </c>
      <c r="M18" s="26" t="s">
        <v>74</v>
      </c>
      <c r="N18" s="28">
        <v>46100</v>
      </c>
      <c r="O18" s="28">
        <v>46102</v>
      </c>
      <c r="P18" s="39">
        <v>46466</v>
      </c>
      <c r="Q18" s="40">
        <v>10000</v>
      </c>
      <c r="R18" s="41">
        <v>500</v>
      </c>
      <c r="S18" s="31">
        <v>0.056</v>
      </c>
      <c r="T18" s="32">
        <f t="shared" si="0"/>
        <v>28</v>
      </c>
      <c r="U18" s="32">
        <f t="shared" si="1"/>
        <v>280000</v>
      </c>
      <c r="V18" s="32">
        <f t="shared" si="2"/>
        <v>112000</v>
      </c>
      <c r="W18" s="34">
        <v>0.4</v>
      </c>
      <c r="X18" s="32">
        <f t="shared" si="3"/>
        <v>70000</v>
      </c>
      <c r="Y18" s="35">
        <v>0.25</v>
      </c>
      <c r="Z18" s="32">
        <f t="shared" si="4"/>
        <v>28000</v>
      </c>
      <c r="AA18" s="34">
        <f t="shared" si="5"/>
        <v>0.1</v>
      </c>
      <c r="AB18" s="32">
        <f t="shared" si="6"/>
        <v>14000</v>
      </c>
      <c r="AC18" s="34">
        <v>0.05</v>
      </c>
      <c r="AD18" s="32">
        <f t="shared" si="7"/>
        <v>14000</v>
      </c>
      <c r="AE18" s="34">
        <v>0.05</v>
      </c>
      <c r="AF18" s="32">
        <f t="shared" si="8"/>
        <v>70000</v>
      </c>
      <c r="AG18" s="35">
        <v>0.25</v>
      </c>
      <c r="AH18" s="32">
        <f t="shared" si="9"/>
        <v>112000</v>
      </c>
      <c r="AI18" s="32">
        <f t="shared" si="10"/>
        <v>70000</v>
      </c>
      <c r="AJ18" s="24"/>
    </row>
    <row r="19" s="3" customFormat="1" ht="60" customHeight="1" spans="1:36">
      <c r="A19" s="24">
        <v>13</v>
      </c>
      <c r="B19" s="24" t="s">
        <v>37</v>
      </c>
      <c r="C19" s="24" t="s">
        <v>38</v>
      </c>
      <c r="D19" s="25" t="s">
        <v>76</v>
      </c>
      <c r="E19" s="24" t="s">
        <v>77</v>
      </c>
      <c r="F19" s="24" t="s">
        <v>77</v>
      </c>
      <c r="G19" s="24" t="s">
        <v>77</v>
      </c>
      <c r="H19" s="25" t="s">
        <v>41</v>
      </c>
      <c r="I19" s="27" t="s">
        <v>78</v>
      </c>
      <c r="J19" s="25" t="s">
        <v>79</v>
      </c>
      <c r="K19" s="25" t="s">
        <v>79</v>
      </c>
      <c r="L19" s="26" t="s">
        <v>44</v>
      </c>
      <c r="M19" s="26" t="s">
        <v>55</v>
      </c>
      <c r="N19" s="28">
        <v>46106</v>
      </c>
      <c r="O19" s="28">
        <v>46107</v>
      </c>
      <c r="P19" s="39">
        <v>46471</v>
      </c>
      <c r="Q19" s="42">
        <v>11000000</v>
      </c>
      <c r="R19" s="42">
        <v>30</v>
      </c>
      <c r="S19" s="43">
        <v>0.018</v>
      </c>
      <c r="T19" s="32">
        <f t="shared" si="0"/>
        <v>0.54</v>
      </c>
      <c r="U19" s="32">
        <f t="shared" si="1"/>
        <v>5940000</v>
      </c>
      <c r="V19" s="32">
        <f t="shared" si="2"/>
        <v>0</v>
      </c>
      <c r="W19" s="44">
        <v>0</v>
      </c>
      <c r="X19" s="32">
        <f t="shared" si="3"/>
        <v>2376000</v>
      </c>
      <c r="Y19" s="44">
        <v>0.4</v>
      </c>
      <c r="Z19" s="32">
        <f t="shared" si="4"/>
        <v>1188000</v>
      </c>
      <c r="AA19" s="34">
        <f t="shared" si="5"/>
        <v>0.2</v>
      </c>
      <c r="AB19" s="32">
        <f t="shared" si="6"/>
        <v>594000</v>
      </c>
      <c r="AC19" s="44">
        <v>0.1</v>
      </c>
      <c r="AD19" s="32">
        <f t="shared" si="7"/>
        <v>594000</v>
      </c>
      <c r="AE19" s="44">
        <v>0.1</v>
      </c>
      <c r="AF19" s="32">
        <f t="shared" si="8"/>
        <v>2376000</v>
      </c>
      <c r="AG19" s="44">
        <v>0.4</v>
      </c>
      <c r="AH19" s="32">
        <f t="shared" si="9"/>
        <v>0</v>
      </c>
      <c r="AI19" s="32">
        <f t="shared" si="10"/>
        <v>2376000</v>
      </c>
      <c r="AJ19" s="24"/>
    </row>
    <row r="20" ht="25" customHeight="1" spans="1:36">
      <c r="C20" s="45"/>
      <c r="F20" s="6"/>
      <c r="G20" s="6"/>
      <c r="J20" s="6"/>
      <c r="K20" s="6"/>
      <c r="N20" s="19"/>
      <c r="O20" s="19"/>
      <c r="P20" s="20"/>
      <c r="Q20" s="46"/>
      <c r="R20" s="46"/>
      <c r="S20" s="46"/>
      <c r="AJ20" s="1"/>
    </row>
    <row r="21" ht="25" customHeight="1" spans="1:36">
      <c r="C21" s="47" t="s">
        <v>80</v>
      </c>
      <c r="D21" s="48"/>
      <c r="E21" s="48"/>
      <c r="H21" s="48"/>
      <c r="I21" s="49"/>
      <c r="P21" s="50"/>
      <c r="Q21" s="51"/>
      <c r="R21" s="51"/>
      <c r="S21" s="51"/>
    </row>
    <row r="22" ht="25" customHeight="1" spans="1:36">
      <c r="C22" s="48"/>
      <c r="D22" s="48"/>
      <c r="E22" s="48"/>
      <c r="H22" s="48"/>
      <c r="P22" s="50"/>
    </row>
  </sheetData>
  <autoFilter xmlns:etc="http://www.wps.cn/officeDocument/2017/etCustomData" ref="A5:AJ19" etc:filterBottomFollowUsedRange="0">
    <extLst/>
  </autoFilter>
  <mergeCells count="32">
    <mergeCell ref="A2:AJ2"/>
    <mergeCell ref="A3:E3"/>
    <mergeCell ref="V4:W4"/>
    <mergeCell ref="X4:Y4"/>
    <mergeCell ref="Z4:AA4"/>
    <mergeCell ref="AB4:AC4"/>
    <mergeCell ref="AD4:AE4"/>
    <mergeCell ref="AF4:AG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AH4:AH5"/>
    <mergeCell ref="AI4:AI5"/>
    <mergeCell ref="AJ4:AJ6"/>
  </mergeCells>
  <pageMargins left="0.747916666666667" right="0.747916666666667" top="0.984027777777778" bottom="0.984027777777778" header="0.511805555555556" footer="0.511805555555556"/>
  <pageSetup paperSize="9" scale="2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吕慧欣1665715330877</dc:creator>
  <cp:lastModifiedBy>J.</cp:lastModifiedBy>
  <dcterms:created xsi:type="dcterms:W3CDTF">2024-06-22T23:45:00Z</dcterms:created>
  <cp:lastPrinted>2024-10-02T20:27:00Z</cp:lastPrinted>
  <dcterms:modified xsi:type="dcterms:W3CDTF">2026-04-16T01:49:22Z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false</vt:bool>
  </property>
  <property fmtid="{D5CDD505-2E9C-101B-9397-08002B2CF9AE}" pid="4" name="ICV">
    <vt:lpwstr>0C2EA00D9C68F46A59D5D569D41C0D1E</vt:lpwstr>
  </property>
  <property fmtid="{D5CDD505-2E9C-101B-9397-08002B2CF9AE}" pid="5" name="CalculationRule">
    <vt:i4>0</vt:i4>
  </property>
</Properties>
</file>