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730"/>
  </bookViews>
  <sheets>
    <sheet name="Sheet1" sheetId="1" r:id="rId1"/>
  </sheets>
  <definedNames>
    <definedName name="_xlnm._FilterDatabase" localSheetId="0" hidden="1">Sheet1!$A$4:$IZ$5</definedName>
    <definedName name="_xlnm.Print_Titles" localSheetId="0">Sheet1!$4:$5</definedName>
  </definedNames>
  <calcPr calcId="144525"/>
</workbook>
</file>

<file path=xl/sharedStrings.xml><?xml version="1.0" encoding="utf-8"?>
<sst xmlns="http://schemas.openxmlformats.org/spreadsheetml/2006/main" count="346" uniqueCount="96">
  <si>
    <t>2025年第三季度政策性农业保险保单明细表</t>
  </si>
  <si>
    <t>填报单位（盖章）：</t>
  </si>
  <si>
    <t>单位：元/亩（头），亩，头，元（数据精确到分）</t>
  </si>
  <si>
    <t>填报日期：2025年10月11日</t>
  </si>
  <si>
    <t>序号</t>
  </si>
  <si>
    <t>地级市</t>
  </si>
  <si>
    <t>县（区）</t>
  </si>
  <si>
    <t>中央险种/省级险种</t>
  </si>
  <si>
    <t>险种名称
（严格按照省实施目录名称及顺序填写）</t>
  </si>
  <si>
    <t>保险标的</t>
  </si>
  <si>
    <t>保单中特别约定或备注栏与参考保额和费率信息相关内容（如保险标的项目只写了蔬菜，在备注露地或大棚）</t>
  </si>
  <si>
    <t>承保机构</t>
  </si>
  <si>
    <t>保单号</t>
  </si>
  <si>
    <t>投保人</t>
  </si>
  <si>
    <t>被保险人</t>
  </si>
  <si>
    <t>投保险人联系地址</t>
  </si>
  <si>
    <t>标的地点及方位</t>
  </si>
  <si>
    <t>签单时间</t>
  </si>
  <si>
    <t>起保时间</t>
  </si>
  <si>
    <t>终保时间</t>
  </si>
  <si>
    <t>投保面积/投保数量</t>
  </si>
  <si>
    <t>单位保额（元）</t>
  </si>
  <si>
    <t>保险费率</t>
  </si>
  <si>
    <t>单位保费（元）</t>
  </si>
  <si>
    <t>保费（元）</t>
  </si>
  <si>
    <t>中央财政补贴（元）</t>
  </si>
  <si>
    <t>省级财政补贴（元）</t>
  </si>
  <si>
    <t>市县财政补贴（元）</t>
  </si>
  <si>
    <t>市财政补贴（元）</t>
  </si>
  <si>
    <t>区（县）财政补贴（元）</t>
  </si>
  <si>
    <t>农户承担（元）</t>
  </si>
  <si>
    <t>本次申请省级结算中央财政补贴</t>
  </si>
  <si>
    <t>本次申请省级结算
省级财政补贴</t>
  </si>
  <si>
    <t>备注</t>
  </si>
  <si>
    <t>金额</t>
  </si>
  <si>
    <t>比例</t>
  </si>
  <si>
    <t>总计</t>
  </si>
  <si>
    <t>阳江市</t>
  </si>
  <si>
    <t>阳西县</t>
  </si>
  <si>
    <t>中央险种</t>
  </si>
  <si>
    <t>能繁母猪</t>
  </si>
  <si>
    <t>平安财险</t>
  </si>
  <si>
    <t>10418071400100088581</t>
  </si>
  <si>
    <t>张枝彩</t>
  </si>
  <si>
    <t>阳西县儒洞镇新桥村委会</t>
  </si>
  <si>
    <t>2025-08-22</t>
  </si>
  <si>
    <t>10418071400100073071</t>
  </si>
  <si>
    <t>广东壹号食品股份有限公司</t>
  </si>
  <si>
    <t>阳西县儒洞镇石楼村委会</t>
  </si>
  <si>
    <t>2025-07-31</t>
  </si>
  <si>
    <t>10418071400100094168</t>
  </si>
  <si>
    <t>阳西县天苗养殖有限公司</t>
  </si>
  <si>
    <t>阳西县儒洞镇河洞村委会</t>
  </si>
  <si>
    <t>2025-08-23</t>
  </si>
  <si>
    <t>10418071400100124315</t>
  </si>
  <si>
    <t>阳西温氏畜牧有限公司</t>
  </si>
  <si>
    <t>阳西县新圩镇其他</t>
  </si>
  <si>
    <t>2025-09-29</t>
  </si>
  <si>
    <t>10418071400100067287</t>
  </si>
  <si>
    <t>阳江市蓬达生态养殖有限公司</t>
  </si>
  <si>
    <t>阳西县程村镇新光村委会</t>
  </si>
  <si>
    <t>2025-07-28</t>
  </si>
  <si>
    <t>10418071400100056644</t>
  </si>
  <si>
    <t>王二栈</t>
  </si>
  <si>
    <t>阳西县塘口镇甶高村委会</t>
  </si>
  <si>
    <t>2025-07-23</t>
  </si>
  <si>
    <t>10418071400100065033</t>
  </si>
  <si>
    <t>阳西县顺兴养殖场</t>
  </si>
  <si>
    <t>阳西县织篢镇星光村委会</t>
  </si>
  <si>
    <t>2025-07-30</t>
  </si>
  <si>
    <t>育肥猪</t>
  </si>
  <si>
    <t>10418071400100072172</t>
  </si>
  <si>
    <t>10418071400100065723</t>
  </si>
  <si>
    <t>10418071400100084385</t>
  </si>
  <si>
    <t>阳西县粤西良种猪场</t>
  </si>
  <si>
    <t>阳西县儒洞镇蓝田村委会</t>
  </si>
  <si>
    <t>2025-08-14</t>
  </si>
  <si>
    <t>10418071400100088099</t>
  </si>
  <si>
    <t>10418071400100100822</t>
  </si>
  <si>
    <t>广东美神生猪养殖有限公司</t>
  </si>
  <si>
    <t>阳西县新圩镇新圩村委会</t>
  </si>
  <si>
    <t>2025-08-29</t>
  </si>
  <si>
    <t>10418071400100094730</t>
  </si>
  <si>
    <t>10418071400100056645</t>
  </si>
  <si>
    <t>10418071400100056698</t>
  </si>
  <si>
    <t>王侵</t>
  </si>
  <si>
    <t>阳西县织篢镇石桥铺村委会</t>
  </si>
  <si>
    <t>仔猪</t>
  </si>
  <si>
    <t>10418071400100074498</t>
  </si>
  <si>
    <t>10418071400100065035</t>
  </si>
  <si>
    <t>10418071400100123922</t>
  </si>
  <si>
    <t>10418071400100088100</t>
  </si>
  <si>
    <t>10418071400100094729</t>
  </si>
  <si>
    <t>10418071400100067562</t>
  </si>
  <si>
    <t>10418071400100056770</t>
  </si>
  <si>
    <t>10418071400100084551</t>
  </si>
</sst>
</file>

<file path=xl/styles.xml><?xml version="1.0" encoding="utf-8"?>
<styleSheet xmlns="http://schemas.openxmlformats.org/spreadsheetml/2006/main">
  <numFmts count="8">
    <numFmt numFmtId="176" formatCode="yyyy\-mm\-dd;@"/>
    <numFmt numFmtId="177" formatCode="0.00_ "/>
    <numFmt numFmtId="42" formatCode="_ &quot;￥&quot;* #,##0_ ;_ &quot;￥&quot;* \-#,##0_ ;_ &quot;￥&quot;* &quot;-&quot;_ ;_ @_ "/>
    <numFmt numFmtId="43" formatCode="_ * #,##0.00_ ;_ * \-#,##0.00_ ;_ * &quot;-&quot;??_ ;_ @_ "/>
    <numFmt numFmtId="178" formatCode="yyyy/m/d;@"/>
    <numFmt numFmtId="179" formatCode="0_ "/>
    <numFmt numFmtId="44" formatCode="_ &quot;￥&quot;* #,##0.00_ ;_ &quot;￥&quot;* \-#,##0.00_ ;_ &quot;￥&quot;* &quot;-&quot;??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sz val="12"/>
      <name val="Times New Roman"/>
      <charset val="134"/>
    </font>
    <font>
      <sz val="16"/>
      <name val="黑体"/>
      <charset val="134"/>
    </font>
    <font>
      <sz val="12"/>
      <color rgb="FFFF0000"/>
      <name val="宋体"/>
      <charset val="134"/>
    </font>
    <font>
      <b/>
      <sz val="12"/>
      <color indexed="8"/>
      <name val="宋体"/>
      <charset val="134"/>
    </font>
    <font>
      <b/>
      <sz val="12"/>
      <name val="Times New Roman"/>
      <charset val="134"/>
    </font>
    <font>
      <b/>
      <sz val="12"/>
      <color rgb="FFFF000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0" fontId="0" fillId="0" borderId="0"/>
    <xf numFmtId="0" fontId="10" fillId="18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2" fillId="27" borderId="7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24" fillId="31" borderId="7" applyNumberFormat="0" applyAlignment="0" applyProtection="0">
      <alignment vertical="center"/>
    </xf>
    <xf numFmtId="0" fontId="25" fillId="27" borderId="8" applyNumberFormat="0" applyAlignment="0" applyProtection="0">
      <alignment vertical="center"/>
    </xf>
    <xf numFmtId="0" fontId="26" fillId="32" borderId="9" applyNumberFormat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49" fontId="1" fillId="0" borderId="0" xfId="0" applyNumberFormat="1" applyFont="1" applyFill="1" applyAlignment="1">
      <alignment horizontal="center" vertical="center" wrapText="1"/>
    </xf>
    <xf numFmtId="14" fontId="1" fillId="0" borderId="0" xfId="0" applyNumberFormat="1" applyFont="1" applyFill="1" applyAlignment="1">
      <alignment vertical="center" wrapText="1"/>
    </xf>
    <xf numFmtId="14" fontId="1" fillId="0" borderId="0" xfId="0" applyNumberFormat="1" applyFont="1" applyFill="1">
      <alignment vertical="center"/>
    </xf>
    <xf numFmtId="177" fontId="3" fillId="0" borderId="0" xfId="0" applyNumberFormat="1" applyFont="1" applyFill="1" applyAlignment="1">
      <alignment horizontal="center" vertical="center"/>
    </xf>
    <xf numFmtId="179" fontId="3" fillId="0" borderId="0" xfId="0" applyNumberFormat="1" applyFont="1" applyFill="1" applyAlignment="1">
      <alignment horizontal="center" vertical="center"/>
    </xf>
    <xf numFmtId="10" fontId="3" fillId="0" borderId="0" xfId="0" applyNumberFormat="1" applyFont="1" applyFill="1" applyAlignment="1">
      <alignment horizontal="center" vertical="center"/>
    </xf>
    <xf numFmtId="43" fontId="3" fillId="0" borderId="0" xfId="13" applyFont="1" applyFill="1" applyAlignment="1">
      <alignment horizontal="center" vertical="center"/>
    </xf>
    <xf numFmtId="9" fontId="3" fillId="0" borderId="0" xfId="0" applyNumberFormat="1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4" fillId="0" borderId="0" xfId="0" applyFont="1" applyFill="1" applyAlignment="1">
      <alignment horizontal="left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177" fontId="2" fillId="0" borderId="2" xfId="0" applyNumberFormat="1" applyFont="1" applyFill="1" applyBorder="1" applyAlignment="1">
      <alignment horizontal="center" vertical="center" wrapText="1"/>
    </xf>
    <xf numFmtId="43" fontId="2" fillId="0" borderId="2" xfId="13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vertical="center" wrapText="1"/>
    </xf>
    <xf numFmtId="14" fontId="1" fillId="0" borderId="0" xfId="0" applyNumberFormat="1" applyFont="1" applyFill="1" applyAlignment="1">
      <alignment horizontal="center" vertical="center" wrapText="1"/>
    </xf>
    <xf numFmtId="14" fontId="1" fillId="0" borderId="0" xfId="0" applyNumberFormat="1" applyFont="1" applyFill="1" applyAlignment="1">
      <alignment horizontal="center" vertical="center"/>
    </xf>
    <xf numFmtId="14" fontId="2" fillId="0" borderId="2" xfId="0" applyNumberFormat="1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/>
    </xf>
    <xf numFmtId="178" fontId="6" fillId="0" borderId="2" xfId="0" applyNumberFormat="1" applyFont="1" applyFill="1" applyBorder="1" applyAlignment="1">
      <alignment horizontal="center" vertical="center"/>
    </xf>
    <xf numFmtId="14" fontId="1" fillId="0" borderId="0" xfId="0" applyNumberFormat="1" applyFont="1" applyFill="1" applyAlignment="1">
      <alignment vertical="center"/>
    </xf>
    <xf numFmtId="177" fontId="1" fillId="0" borderId="0" xfId="0" applyNumberFormat="1" applyFont="1" applyFill="1" applyAlignment="1">
      <alignment horizontal="center" vertical="center"/>
    </xf>
    <xf numFmtId="179" fontId="1" fillId="0" borderId="0" xfId="0" applyNumberFormat="1" applyFont="1" applyFill="1" applyAlignment="1">
      <alignment horizontal="center" vertical="center"/>
    </xf>
    <xf numFmtId="10" fontId="1" fillId="0" borderId="0" xfId="0" applyNumberFormat="1" applyFont="1" applyFill="1" applyAlignment="1">
      <alignment horizontal="center" vertical="center"/>
    </xf>
    <xf numFmtId="43" fontId="1" fillId="0" borderId="0" xfId="13" applyFont="1" applyFill="1" applyAlignment="1">
      <alignment horizontal="center" vertical="center"/>
    </xf>
    <xf numFmtId="179" fontId="2" fillId="0" borderId="2" xfId="0" applyNumberFormat="1" applyFont="1" applyFill="1" applyBorder="1" applyAlignment="1">
      <alignment horizontal="center" vertical="center" wrapText="1"/>
    </xf>
    <xf numFmtId="10" fontId="2" fillId="0" borderId="2" xfId="0" applyNumberFormat="1" applyFont="1" applyFill="1" applyBorder="1" applyAlignment="1">
      <alignment horizontal="center" vertical="center" wrapText="1"/>
    </xf>
    <xf numFmtId="177" fontId="6" fillId="0" borderId="2" xfId="0" applyNumberFormat="1" applyFont="1" applyFill="1" applyBorder="1" applyAlignment="1">
      <alignment horizontal="center" vertical="center"/>
    </xf>
    <xf numFmtId="10" fontId="2" fillId="0" borderId="2" xfId="13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9" fontId="1" fillId="0" borderId="0" xfId="0" applyNumberFormat="1" applyFont="1" applyFill="1" applyAlignment="1">
      <alignment horizontal="center" vertical="center"/>
    </xf>
    <xf numFmtId="9" fontId="2" fillId="0" borderId="2" xfId="0" applyNumberFormat="1" applyFont="1" applyFill="1" applyBorder="1" applyAlignment="1">
      <alignment horizontal="center" vertical="center" wrapText="1"/>
    </xf>
    <xf numFmtId="9" fontId="2" fillId="0" borderId="2" xfId="13" applyNumberFormat="1" applyFont="1" applyFill="1" applyBorder="1" applyAlignment="1">
      <alignment horizontal="center" vertical="center" wrapText="1"/>
    </xf>
    <xf numFmtId="9" fontId="2" fillId="0" borderId="2" xfId="12" applyNumberFormat="1" applyFont="1" applyFill="1" applyBorder="1" applyAlignment="1">
      <alignment horizontal="center" vertical="center" wrapText="1"/>
    </xf>
    <xf numFmtId="9" fontId="7" fillId="0" borderId="0" xfId="12" applyNumberFormat="1" applyFont="1" applyFill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</cellXfs>
  <cellStyles count="51">
    <cellStyle name="常规" xfId="0" builtinId="0"/>
    <cellStyle name="常规 8" xfId="1"/>
    <cellStyle name="40% - 强调文字颜色 6" xfId="2" builtinId="51"/>
    <cellStyle name="20% - 强调文字颜色 6" xfId="3" builtinId="50"/>
    <cellStyle name="强调文字颜色 6" xfId="4" builtinId="49"/>
    <cellStyle name="40% - 强调文字颜色 5" xfId="5" builtinId="47"/>
    <cellStyle name="20% - 强调文字颜色 5" xfId="6" builtinId="46"/>
    <cellStyle name="强调文字颜色 5" xfId="7" builtinId="45"/>
    <cellStyle name="40% - 强调文字颜色 4" xfId="8" builtinId="43"/>
    <cellStyle name="标题 3" xfId="9" builtinId="18"/>
    <cellStyle name="解释性文本" xfId="10" builtinId="53"/>
    <cellStyle name="汇总" xfId="11" builtinId="25"/>
    <cellStyle name="百分比" xfId="12" builtinId="5"/>
    <cellStyle name="千位分隔" xfId="13" builtinId="3"/>
    <cellStyle name="标题 2" xfId="14" builtinId="17"/>
    <cellStyle name="货币[0]" xfId="15" builtinId="7"/>
    <cellStyle name="60% - 强调文字颜色 4" xfId="16" builtinId="44"/>
    <cellStyle name="警告文本" xfId="17" builtinId="11"/>
    <cellStyle name="20% - 强调文字颜色 2" xfId="18" builtinId="34"/>
    <cellStyle name="60% - 强调文字颜色 5" xfId="19" builtinId="48"/>
    <cellStyle name="标题 1" xfId="20" builtinId="16"/>
    <cellStyle name="超链接" xfId="21" builtinId="8"/>
    <cellStyle name="20% - 强调文字颜色 3" xfId="22" builtinId="38"/>
    <cellStyle name="货币" xfId="23" builtinId="4"/>
    <cellStyle name="20% - 强调文字颜色 4" xfId="24" builtinId="42"/>
    <cellStyle name="计算" xfId="25" builtinId="22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60% - 强调文字颜色 6" xfId="30" builtinId="52"/>
    <cellStyle name="输入" xfId="31" builtinId="20"/>
    <cellStyle name="输出" xfId="32" builtinId="21"/>
    <cellStyle name="检查单元格" xfId="33" builtinId="23"/>
    <cellStyle name="链接单元格" xfId="34" builtinId="24"/>
    <cellStyle name="60% - 强调文字颜色 1" xfId="35" builtinId="32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常规 2" xfId="47"/>
    <cellStyle name="60% - 强调文字颜色 2" xfId="48" builtinId="36"/>
    <cellStyle name="40% - 强调文字颜色 2" xfId="49" builtinId="35"/>
    <cellStyle name="强调文字颜色 3" xfId="50" builtinId="37"/>
  </cellStyles>
  <tableStyles count="0" defaultTableStyle="TableStyleMedium2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J45"/>
  <sheetViews>
    <sheetView tabSelected="1" zoomScale="70" zoomScaleNormal="70" topLeftCell="I11" workbookViewId="0">
      <selection activeCell="P29" sqref="P7:P29"/>
    </sheetView>
  </sheetViews>
  <sheetFormatPr defaultColWidth="8.54545454545454" defaultRowHeight="37" customHeight="1"/>
  <cols>
    <col min="1" max="1" width="5.81818181818182" style="1" customWidth="1"/>
    <col min="2" max="2" width="8.54545454545454" style="1" customWidth="1"/>
    <col min="3" max="3" width="9.62727272727273" style="1" customWidth="1"/>
    <col min="4" max="4" width="12.4545454545455" style="1" customWidth="1"/>
    <col min="5" max="5" width="21.0909090909091" style="1" customWidth="1"/>
    <col min="6" max="6" width="16.3727272727273" style="3" customWidth="1"/>
    <col min="7" max="7" width="24.4090909090909" style="3" customWidth="1"/>
    <col min="8" max="8" width="13.6272727272727" style="1" customWidth="1"/>
    <col min="9" max="9" width="29.6" style="4" customWidth="1"/>
    <col min="10" max="10" width="31.5545454545455" style="3" customWidth="1"/>
    <col min="11" max="11" width="30.7727272727273" style="3" customWidth="1"/>
    <col min="12" max="12" width="33.5" style="3" customWidth="1"/>
    <col min="13" max="13" width="33.8818181818182" style="3" customWidth="1"/>
    <col min="14" max="15" width="16.3727272727273" style="5" customWidth="1"/>
    <col min="16" max="16" width="13.9090909090909" style="6" customWidth="1"/>
    <col min="17" max="17" width="13" style="7" customWidth="1"/>
    <col min="18" max="18" width="15.3272727272727" style="8" customWidth="1"/>
    <col min="19" max="19" width="10.0909090909091" style="9" customWidth="1"/>
    <col min="20" max="20" width="11.0909090909091" style="10" customWidth="1"/>
    <col min="21" max="21" width="17.7181818181818" style="10" customWidth="1"/>
    <col min="22" max="22" width="18.9090909090909" style="10" customWidth="1"/>
    <col min="23" max="23" width="9.71818181818182" style="11" customWidth="1"/>
    <col min="24" max="24" width="19.0818181818182" style="10" customWidth="1"/>
    <col min="25" max="25" width="11" style="11" customWidth="1"/>
    <col min="26" max="26" width="16" style="10" customWidth="1"/>
    <col min="27" max="27" width="10.7181818181818" style="11" customWidth="1"/>
    <col min="28" max="28" width="15.5454545454545" style="10" customWidth="1"/>
    <col min="29" max="29" width="8.54545454545454" style="11" customWidth="1"/>
    <col min="30" max="30" width="17.0909090909091" style="10" customWidth="1"/>
    <col min="31" max="31" width="13.3727272727273" style="11" customWidth="1"/>
    <col min="32" max="32" width="17.6272727272727" style="10" customWidth="1"/>
    <col min="33" max="33" width="8.54545454545454" style="11" customWidth="1"/>
    <col min="34" max="34" width="20.1181818181818" style="10" customWidth="1"/>
    <col min="35" max="35" width="17.4" style="10" customWidth="1"/>
    <col min="36" max="36" width="18.6636363636364" style="12" customWidth="1"/>
    <col min="37" max="16384" width="8.54545454545454" style="12"/>
  </cols>
  <sheetData>
    <row r="1" customHeight="1" spans="1:1">
      <c r="A1" s="13"/>
    </row>
    <row r="2" s="1" customFormat="1" customHeight="1" spans="1:1">
      <c r="A2" s="1" t="s">
        <v>0</v>
      </c>
    </row>
    <row r="3" s="1" customFormat="1" customHeight="1" spans="1:35">
      <c r="A3" s="14" t="s">
        <v>1</v>
      </c>
      <c r="B3" s="14"/>
      <c r="C3" s="14"/>
      <c r="D3" s="14"/>
      <c r="E3" s="14"/>
      <c r="F3" s="19"/>
      <c r="G3" s="19"/>
      <c r="H3" s="20"/>
      <c r="I3" s="4"/>
      <c r="J3" s="19"/>
      <c r="K3" s="19"/>
      <c r="L3" s="19"/>
      <c r="M3" s="19"/>
      <c r="N3" s="26"/>
      <c r="O3" s="26"/>
      <c r="P3" s="27"/>
      <c r="Q3" s="32"/>
      <c r="R3" s="33"/>
      <c r="S3" s="34" t="s">
        <v>2</v>
      </c>
      <c r="T3" s="35"/>
      <c r="U3" s="35"/>
      <c r="V3" s="35"/>
      <c r="W3" s="41"/>
      <c r="X3" s="35"/>
      <c r="Y3" s="41"/>
      <c r="Z3" s="35"/>
      <c r="AA3" s="41" t="s">
        <v>3</v>
      </c>
      <c r="AB3" s="35"/>
      <c r="AC3" s="41"/>
      <c r="AD3" s="35"/>
      <c r="AE3" s="41"/>
      <c r="AF3" s="35"/>
      <c r="AG3" s="41"/>
      <c r="AH3" s="35"/>
      <c r="AI3" s="35"/>
    </row>
    <row r="4" s="2" customFormat="1" customHeight="1" spans="1:36">
      <c r="A4" s="15" t="s">
        <v>4</v>
      </c>
      <c r="B4" s="15" t="s">
        <v>5</v>
      </c>
      <c r="C4" s="15" t="s">
        <v>6</v>
      </c>
      <c r="D4" s="16" t="s">
        <v>7</v>
      </c>
      <c r="E4" s="16" t="s">
        <v>8</v>
      </c>
      <c r="F4" s="21" t="s">
        <v>9</v>
      </c>
      <c r="G4" s="21" t="s">
        <v>10</v>
      </c>
      <c r="H4" s="16" t="s">
        <v>11</v>
      </c>
      <c r="I4" s="24" t="s">
        <v>12</v>
      </c>
      <c r="J4" s="21" t="s">
        <v>13</v>
      </c>
      <c r="K4" s="21" t="s">
        <v>14</v>
      </c>
      <c r="L4" s="21" t="s">
        <v>15</v>
      </c>
      <c r="M4" s="21" t="s">
        <v>16</v>
      </c>
      <c r="N4" s="28" t="s">
        <v>17</v>
      </c>
      <c r="O4" s="28" t="s">
        <v>18</v>
      </c>
      <c r="P4" s="28" t="s">
        <v>19</v>
      </c>
      <c r="Q4" s="21" t="s">
        <v>20</v>
      </c>
      <c r="R4" s="36" t="s">
        <v>21</v>
      </c>
      <c r="S4" s="37" t="s">
        <v>22</v>
      </c>
      <c r="T4" s="22" t="s">
        <v>23</v>
      </c>
      <c r="U4" s="22" t="s">
        <v>24</v>
      </c>
      <c r="V4" s="21" t="s">
        <v>25</v>
      </c>
      <c r="W4" s="21"/>
      <c r="X4" s="21" t="s">
        <v>26</v>
      </c>
      <c r="Y4" s="21"/>
      <c r="Z4" s="21" t="s">
        <v>27</v>
      </c>
      <c r="AA4" s="21"/>
      <c r="AB4" s="21" t="s">
        <v>28</v>
      </c>
      <c r="AC4" s="21"/>
      <c r="AD4" s="21" t="s">
        <v>29</v>
      </c>
      <c r="AE4" s="21"/>
      <c r="AF4" s="21" t="s">
        <v>30</v>
      </c>
      <c r="AG4" s="21"/>
      <c r="AH4" s="22" t="s">
        <v>31</v>
      </c>
      <c r="AI4" s="22" t="s">
        <v>32</v>
      </c>
      <c r="AJ4" s="15" t="s">
        <v>33</v>
      </c>
    </row>
    <row r="5" s="2" customFormat="1" customHeight="1" spans="1:36">
      <c r="A5" s="15"/>
      <c r="B5" s="15"/>
      <c r="C5" s="15"/>
      <c r="D5" s="16"/>
      <c r="E5" s="16"/>
      <c r="F5" s="21"/>
      <c r="G5" s="21"/>
      <c r="H5" s="16"/>
      <c r="I5" s="24"/>
      <c r="J5" s="21"/>
      <c r="K5" s="21"/>
      <c r="L5" s="21"/>
      <c r="M5" s="21"/>
      <c r="N5" s="28"/>
      <c r="O5" s="28"/>
      <c r="P5" s="28"/>
      <c r="Q5" s="21"/>
      <c r="R5" s="36"/>
      <c r="S5" s="37"/>
      <c r="T5" s="22"/>
      <c r="U5" s="22"/>
      <c r="V5" s="22" t="s">
        <v>34</v>
      </c>
      <c r="W5" s="42" t="s">
        <v>35</v>
      </c>
      <c r="X5" s="22" t="s">
        <v>34</v>
      </c>
      <c r="Y5" s="44" t="s">
        <v>35</v>
      </c>
      <c r="Z5" s="22" t="s">
        <v>34</v>
      </c>
      <c r="AA5" s="42" t="s">
        <v>35</v>
      </c>
      <c r="AB5" s="22" t="s">
        <v>34</v>
      </c>
      <c r="AC5" s="42" t="s">
        <v>35</v>
      </c>
      <c r="AD5" s="22" t="s">
        <v>34</v>
      </c>
      <c r="AE5" s="42" t="s">
        <v>35</v>
      </c>
      <c r="AF5" s="22" t="s">
        <v>34</v>
      </c>
      <c r="AG5" s="44" t="s">
        <v>35</v>
      </c>
      <c r="AH5" s="22"/>
      <c r="AI5" s="22"/>
      <c r="AJ5" s="15"/>
    </row>
    <row r="6" s="2" customFormat="1" customHeight="1" spans="1:36">
      <c r="A6" s="15"/>
      <c r="B6" s="15"/>
      <c r="C6" s="15"/>
      <c r="D6" s="16"/>
      <c r="E6" s="16" t="s">
        <v>36</v>
      </c>
      <c r="F6" s="21"/>
      <c r="G6" s="21"/>
      <c r="H6" s="16"/>
      <c r="I6" s="24"/>
      <c r="J6" s="21"/>
      <c r="K6" s="21"/>
      <c r="L6" s="21"/>
      <c r="M6" s="21"/>
      <c r="N6" s="28"/>
      <c r="O6" s="28"/>
      <c r="P6" s="28"/>
      <c r="Q6" s="21"/>
      <c r="R6" s="36"/>
      <c r="S6" s="37"/>
      <c r="T6" s="22"/>
      <c r="U6" s="22">
        <f>SUM(U7:U29)</f>
        <v>6324713</v>
      </c>
      <c r="V6" s="22">
        <f>SUM(V7:V30)</f>
        <v>2529885.2</v>
      </c>
      <c r="W6" s="43">
        <v>0.4</v>
      </c>
      <c r="X6" s="22">
        <f>SUM(X7:X31)</f>
        <v>1581178.25</v>
      </c>
      <c r="Y6" s="44">
        <v>0.25</v>
      </c>
      <c r="Z6" s="22">
        <f>SUM(Z7:Z31)</f>
        <v>632471.3</v>
      </c>
      <c r="AA6" s="42">
        <v>0.1</v>
      </c>
      <c r="AB6" s="22">
        <f>SUM(AB7:AB31)</f>
        <v>316235.65</v>
      </c>
      <c r="AC6" s="42">
        <v>0.05</v>
      </c>
      <c r="AD6" s="22">
        <f>SUM(AD7:AD31)</f>
        <v>316235.65</v>
      </c>
      <c r="AE6" s="42">
        <v>0.05</v>
      </c>
      <c r="AF6" s="22">
        <f>SUM(AF7:AF31)</f>
        <v>1581178.25</v>
      </c>
      <c r="AG6" s="44">
        <v>0.25</v>
      </c>
      <c r="AH6" s="22">
        <f>SUM(AH7:AH30)</f>
        <v>2529885.2</v>
      </c>
      <c r="AI6" s="22">
        <f>SUM(AI7:AI31)</f>
        <v>1581178.25</v>
      </c>
      <c r="AJ6" s="15"/>
    </row>
    <row r="7" s="2" customFormat="1" customHeight="1" spans="1:36">
      <c r="A7" s="15">
        <v>1</v>
      </c>
      <c r="B7" s="16" t="s">
        <v>37</v>
      </c>
      <c r="C7" s="15" t="s">
        <v>38</v>
      </c>
      <c r="D7" s="16" t="s">
        <v>39</v>
      </c>
      <c r="E7" s="22" t="s">
        <v>40</v>
      </c>
      <c r="F7" s="22" t="s">
        <v>40</v>
      </c>
      <c r="G7" s="22" t="s">
        <v>40</v>
      </c>
      <c r="H7" s="16" t="s">
        <v>41</v>
      </c>
      <c r="I7" s="23" t="s">
        <v>42</v>
      </c>
      <c r="J7" s="23" t="s">
        <v>43</v>
      </c>
      <c r="K7" s="23" t="s">
        <v>43</v>
      </c>
      <c r="L7" s="21" t="s">
        <v>44</v>
      </c>
      <c r="M7" s="21" t="s">
        <v>44</v>
      </c>
      <c r="N7" s="29">
        <v>45888</v>
      </c>
      <c r="O7" s="30" t="s">
        <v>45</v>
      </c>
      <c r="P7" s="29">
        <v>46255</v>
      </c>
      <c r="Q7" s="38">
        <v>180</v>
      </c>
      <c r="R7" s="22">
        <v>2500</v>
      </c>
      <c r="S7" s="39">
        <v>0.07</v>
      </c>
      <c r="T7" s="22">
        <v>175</v>
      </c>
      <c r="U7" s="22">
        <f>ROUND(Q7*R7*S7,2)</f>
        <v>31500</v>
      </c>
      <c r="V7" s="22">
        <f>U7*W7</f>
        <v>12600</v>
      </c>
      <c r="W7" s="43">
        <v>0.4</v>
      </c>
      <c r="X7" s="22">
        <f>U7*Y7</f>
        <v>7875</v>
      </c>
      <c r="Y7" s="44">
        <v>0.25</v>
      </c>
      <c r="Z7" s="22">
        <f>U7*AA7</f>
        <v>3150</v>
      </c>
      <c r="AA7" s="42">
        <v>0.1</v>
      </c>
      <c r="AB7" s="22">
        <f>U7*AC7</f>
        <v>1575</v>
      </c>
      <c r="AC7" s="42">
        <v>0.05</v>
      </c>
      <c r="AD7" s="22">
        <f>U7*AE7</f>
        <v>1575</v>
      </c>
      <c r="AE7" s="42">
        <v>0.05</v>
      </c>
      <c r="AF7" s="22">
        <f>U7*AG7</f>
        <v>7875</v>
      </c>
      <c r="AG7" s="44">
        <v>0.25</v>
      </c>
      <c r="AH7" s="22">
        <f>V7</f>
        <v>12600</v>
      </c>
      <c r="AI7" s="22">
        <f>X7</f>
        <v>7875</v>
      </c>
      <c r="AJ7" s="46"/>
    </row>
    <row r="8" s="2" customFormat="1" customHeight="1" spans="1:36">
      <c r="A8" s="15">
        <v>2</v>
      </c>
      <c r="B8" s="15" t="s">
        <v>37</v>
      </c>
      <c r="C8" s="15" t="s">
        <v>38</v>
      </c>
      <c r="D8" s="16" t="s">
        <v>39</v>
      </c>
      <c r="E8" s="22" t="s">
        <v>40</v>
      </c>
      <c r="F8" s="22" t="s">
        <v>40</v>
      </c>
      <c r="G8" s="22" t="s">
        <v>40</v>
      </c>
      <c r="H8" s="16" t="s">
        <v>41</v>
      </c>
      <c r="I8" s="23" t="s">
        <v>46</v>
      </c>
      <c r="J8" s="23" t="s">
        <v>47</v>
      </c>
      <c r="K8" s="23" t="s">
        <v>47</v>
      </c>
      <c r="L8" s="21" t="s">
        <v>48</v>
      </c>
      <c r="M8" s="21" t="s">
        <v>48</v>
      </c>
      <c r="N8" s="29">
        <v>45868</v>
      </c>
      <c r="O8" s="30" t="s">
        <v>49</v>
      </c>
      <c r="P8" s="29">
        <v>46233</v>
      </c>
      <c r="Q8" s="38">
        <v>700</v>
      </c>
      <c r="R8" s="22">
        <v>2500</v>
      </c>
      <c r="S8" s="39">
        <v>0.07</v>
      </c>
      <c r="T8" s="22">
        <v>175</v>
      </c>
      <c r="U8" s="22">
        <f>ROUND(Q8*R8*S8,2)</f>
        <v>122500</v>
      </c>
      <c r="V8" s="22">
        <f t="shared" ref="V8:V13" si="0">U8*W8</f>
        <v>49000</v>
      </c>
      <c r="W8" s="43">
        <v>0.4</v>
      </c>
      <c r="X8" s="22">
        <f>U8*Y8</f>
        <v>30625</v>
      </c>
      <c r="Y8" s="44">
        <v>0.25</v>
      </c>
      <c r="Z8" s="22">
        <f>U8*AA8</f>
        <v>12250</v>
      </c>
      <c r="AA8" s="42">
        <v>0.1</v>
      </c>
      <c r="AB8" s="22">
        <f>U8*AC8</f>
        <v>6125</v>
      </c>
      <c r="AC8" s="42">
        <v>0.05</v>
      </c>
      <c r="AD8" s="22">
        <f>U8*AE8</f>
        <v>6125</v>
      </c>
      <c r="AE8" s="42">
        <v>0.05</v>
      </c>
      <c r="AF8" s="22">
        <f>U8*AG8</f>
        <v>30625</v>
      </c>
      <c r="AG8" s="44">
        <v>0.25</v>
      </c>
      <c r="AH8" s="22">
        <f>V8</f>
        <v>49000</v>
      </c>
      <c r="AI8" s="22">
        <f>X8</f>
        <v>30625</v>
      </c>
      <c r="AJ8" s="46"/>
    </row>
    <row r="9" s="2" customFormat="1" customHeight="1" spans="1:36">
      <c r="A9" s="15">
        <v>3</v>
      </c>
      <c r="B9" s="15" t="s">
        <v>37</v>
      </c>
      <c r="C9" s="15" t="s">
        <v>38</v>
      </c>
      <c r="D9" s="16" t="s">
        <v>39</v>
      </c>
      <c r="E9" s="22" t="s">
        <v>40</v>
      </c>
      <c r="F9" s="22" t="s">
        <v>40</v>
      </c>
      <c r="G9" s="22" t="s">
        <v>40</v>
      </c>
      <c r="H9" s="16" t="s">
        <v>41</v>
      </c>
      <c r="I9" s="23" t="s">
        <v>50</v>
      </c>
      <c r="J9" s="23" t="s">
        <v>51</v>
      </c>
      <c r="K9" s="23" t="s">
        <v>51</v>
      </c>
      <c r="L9" s="21" t="s">
        <v>52</v>
      </c>
      <c r="M9" s="21" t="s">
        <v>52</v>
      </c>
      <c r="N9" s="29">
        <v>45890</v>
      </c>
      <c r="O9" s="30" t="s">
        <v>53</v>
      </c>
      <c r="P9" s="29">
        <v>46256</v>
      </c>
      <c r="Q9" s="38">
        <v>605</v>
      </c>
      <c r="R9" s="22">
        <v>2500</v>
      </c>
      <c r="S9" s="39">
        <v>0.07</v>
      </c>
      <c r="T9" s="22">
        <v>175</v>
      </c>
      <c r="U9" s="22">
        <f>ROUND(Q9*R9*S9,2)</f>
        <v>105875</v>
      </c>
      <c r="V9" s="22">
        <f t="shared" si="0"/>
        <v>42350</v>
      </c>
      <c r="W9" s="43">
        <v>0.4</v>
      </c>
      <c r="X9" s="22">
        <f>U9*Y9</f>
        <v>26468.75</v>
      </c>
      <c r="Y9" s="44">
        <v>0.25</v>
      </c>
      <c r="Z9" s="22">
        <f>U9*AA9</f>
        <v>10587.5</v>
      </c>
      <c r="AA9" s="42">
        <v>0.1</v>
      </c>
      <c r="AB9" s="22">
        <f>U9*AC9</f>
        <v>5293.75</v>
      </c>
      <c r="AC9" s="42">
        <v>0.05</v>
      </c>
      <c r="AD9" s="22">
        <f>U9*AE9</f>
        <v>5293.75</v>
      </c>
      <c r="AE9" s="42">
        <v>0.05</v>
      </c>
      <c r="AF9" s="22">
        <f>U9*AG9</f>
        <v>26468.75</v>
      </c>
      <c r="AG9" s="44">
        <v>0.25</v>
      </c>
      <c r="AH9" s="22">
        <f>V9</f>
        <v>42350</v>
      </c>
      <c r="AI9" s="22">
        <f>X9</f>
        <v>26468.75</v>
      </c>
      <c r="AJ9" s="15"/>
    </row>
    <row r="10" s="2" customFormat="1" customHeight="1" spans="1:36">
      <c r="A10" s="15">
        <v>4</v>
      </c>
      <c r="B10" s="15" t="s">
        <v>37</v>
      </c>
      <c r="C10" s="15" t="s">
        <v>38</v>
      </c>
      <c r="D10" s="16" t="s">
        <v>39</v>
      </c>
      <c r="E10" s="22" t="s">
        <v>40</v>
      </c>
      <c r="F10" s="22" t="s">
        <v>40</v>
      </c>
      <c r="G10" s="22" t="s">
        <v>40</v>
      </c>
      <c r="H10" s="16" t="s">
        <v>41</v>
      </c>
      <c r="I10" s="23" t="s">
        <v>54</v>
      </c>
      <c r="J10" s="23" t="s">
        <v>55</v>
      </c>
      <c r="K10" s="23" t="s">
        <v>55</v>
      </c>
      <c r="L10" s="21" t="s">
        <v>56</v>
      </c>
      <c r="M10" s="21" t="s">
        <v>56</v>
      </c>
      <c r="N10" s="29">
        <v>45928</v>
      </c>
      <c r="O10" s="30" t="s">
        <v>57</v>
      </c>
      <c r="P10" s="29">
        <v>46293</v>
      </c>
      <c r="Q10" s="38">
        <v>4081</v>
      </c>
      <c r="R10" s="22">
        <v>2500</v>
      </c>
      <c r="S10" s="39">
        <v>0.07</v>
      </c>
      <c r="T10" s="22">
        <f t="shared" ref="T8:T18" si="1">ROUND(U10/Q10,2)</f>
        <v>175</v>
      </c>
      <c r="U10" s="22">
        <f t="shared" ref="U8:U15" si="2">ROUND(Q10*R10*S10,2)</f>
        <v>714175</v>
      </c>
      <c r="V10" s="22">
        <f t="shared" si="0"/>
        <v>285670</v>
      </c>
      <c r="W10" s="43">
        <v>0.4</v>
      </c>
      <c r="X10" s="22">
        <f t="shared" ref="X8:X15" si="3">ROUND(U10*Y10,2)</f>
        <v>178543.75</v>
      </c>
      <c r="Y10" s="44">
        <v>0.25</v>
      </c>
      <c r="Z10" s="22">
        <f t="shared" ref="Z8:Z15" si="4">AB10+AD10</f>
        <v>71417.5</v>
      </c>
      <c r="AA10" s="42">
        <v>0.1</v>
      </c>
      <c r="AB10" s="22">
        <f t="shared" ref="AB8:AB15" si="5">ROUND(U10*AC10,2)</f>
        <v>35708.75</v>
      </c>
      <c r="AC10" s="42">
        <v>0.05</v>
      </c>
      <c r="AD10" s="22">
        <f t="shared" ref="AD8:AD15" si="6">ROUND(U10*AE10,2)</f>
        <v>35708.75</v>
      </c>
      <c r="AE10" s="42">
        <v>0.05</v>
      </c>
      <c r="AF10" s="22">
        <f t="shared" ref="AF8:AF15" si="7">U10*AG10</f>
        <v>178543.75</v>
      </c>
      <c r="AG10" s="44">
        <v>0.25</v>
      </c>
      <c r="AH10" s="22">
        <f t="shared" ref="AH8:AH15" si="8">V10</f>
        <v>285670</v>
      </c>
      <c r="AI10" s="22">
        <f t="shared" ref="AI8:AI15" si="9">X10</f>
        <v>178543.75</v>
      </c>
      <c r="AJ10" s="15"/>
    </row>
    <row r="11" s="2" customFormat="1" customHeight="1" spans="1:36">
      <c r="A11" s="15">
        <v>5</v>
      </c>
      <c r="B11" s="15" t="s">
        <v>37</v>
      </c>
      <c r="C11" s="15" t="s">
        <v>38</v>
      </c>
      <c r="D11" s="16" t="s">
        <v>39</v>
      </c>
      <c r="E11" s="22" t="s">
        <v>40</v>
      </c>
      <c r="F11" s="22" t="s">
        <v>40</v>
      </c>
      <c r="G11" s="22" t="s">
        <v>40</v>
      </c>
      <c r="H11" s="16" t="s">
        <v>41</v>
      </c>
      <c r="I11" s="23" t="s">
        <v>58</v>
      </c>
      <c r="J11" s="23" t="s">
        <v>59</v>
      </c>
      <c r="K11" s="23" t="s">
        <v>59</v>
      </c>
      <c r="L11" s="21" t="s">
        <v>60</v>
      </c>
      <c r="M11" s="21" t="s">
        <v>60</v>
      </c>
      <c r="N11" s="29">
        <v>45865</v>
      </c>
      <c r="O11" s="30" t="s">
        <v>61</v>
      </c>
      <c r="P11" s="29">
        <v>46230</v>
      </c>
      <c r="Q11" s="38">
        <v>286</v>
      </c>
      <c r="R11" s="22">
        <v>2500</v>
      </c>
      <c r="S11" s="39">
        <v>0.07</v>
      </c>
      <c r="T11" s="22">
        <f t="shared" si="1"/>
        <v>175</v>
      </c>
      <c r="U11" s="22">
        <f t="shared" si="2"/>
        <v>50050</v>
      </c>
      <c r="V11" s="22">
        <f t="shared" si="0"/>
        <v>20020</v>
      </c>
      <c r="W11" s="43">
        <v>0.4</v>
      </c>
      <c r="X11" s="22">
        <f t="shared" si="3"/>
        <v>12512.5</v>
      </c>
      <c r="Y11" s="44">
        <v>0.25</v>
      </c>
      <c r="Z11" s="22">
        <f t="shared" si="4"/>
        <v>5005</v>
      </c>
      <c r="AA11" s="42">
        <v>0.1</v>
      </c>
      <c r="AB11" s="22">
        <f t="shared" si="5"/>
        <v>2502.5</v>
      </c>
      <c r="AC11" s="42">
        <v>0.05</v>
      </c>
      <c r="AD11" s="22">
        <f t="shared" si="6"/>
        <v>2502.5</v>
      </c>
      <c r="AE11" s="42">
        <v>0.05</v>
      </c>
      <c r="AF11" s="22">
        <f t="shared" si="7"/>
        <v>12512.5</v>
      </c>
      <c r="AG11" s="44">
        <v>0.25</v>
      </c>
      <c r="AH11" s="22">
        <f t="shared" si="8"/>
        <v>20020</v>
      </c>
      <c r="AI11" s="22">
        <f t="shared" si="9"/>
        <v>12512.5</v>
      </c>
      <c r="AJ11" s="15"/>
    </row>
    <row r="12" s="2" customFormat="1" customHeight="1" spans="1:36">
      <c r="A12" s="15">
        <v>6</v>
      </c>
      <c r="B12" s="15" t="s">
        <v>37</v>
      </c>
      <c r="C12" s="15" t="s">
        <v>38</v>
      </c>
      <c r="D12" s="16" t="s">
        <v>39</v>
      </c>
      <c r="E12" s="22" t="s">
        <v>40</v>
      </c>
      <c r="F12" s="22" t="s">
        <v>40</v>
      </c>
      <c r="G12" s="22" t="s">
        <v>40</v>
      </c>
      <c r="H12" s="16" t="s">
        <v>41</v>
      </c>
      <c r="I12" s="23" t="s">
        <v>62</v>
      </c>
      <c r="J12" s="23" t="s">
        <v>63</v>
      </c>
      <c r="K12" s="23" t="s">
        <v>63</v>
      </c>
      <c r="L12" s="21" t="s">
        <v>64</v>
      </c>
      <c r="M12" s="21" t="s">
        <v>64</v>
      </c>
      <c r="N12" s="29">
        <v>45854</v>
      </c>
      <c r="O12" s="30" t="s">
        <v>65</v>
      </c>
      <c r="P12" s="29">
        <v>46225</v>
      </c>
      <c r="Q12" s="38">
        <v>380</v>
      </c>
      <c r="R12" s="22">
        <v>2500</v>
      </c>
      <c r="S12" s="39">
        <v>0.07</v>
      </c>
      <c r="T12" s="22">
        <f t="shared" si="1"/>
        <v>175</v>
      </c>
      <c r="U12" s="22">
        <f t="shared" si="2"/>
        <v>66500</v>
      </c>
      <c r="V12" s="22">
        <f t="shared" si="0"/>
        <v>26600</v>
      </c>
      <c r="W12" s="43">
        <v>0.4</v>
      </c>
      <c r="X12" s="22">
        <f t="shared" si="3"/>
        <v>16625</v>
      </c>
      <c r="Y12" s="44">
        <v>0.25</v>
      </c>
      <c r="Z12" s="22">
        <f t="shared" si="4"/>
        <v>6650</v>
      </c>
      <c r="AA12" s="42">
        <v>0.1</v>
      </c>
      <c r="AB12" s="22">
        <f t="shared" si="5"/>
        <v>3325</v>
      </c>
      <c r="AC12" s="42">
        <v>0.05</v>
      </c>
      <c r="AD12" s="22">
        <f t="shared" si="6"/>
        <v>3325</v>
      </c>
      <c r="AE12" s="42">
        <v>0.05</v>
      </c>
      <c r="AF12" s="22">
        <f t="shared" si="7"/>
        <v>16625</v>
      </c>
      <c r="AG12" s="44">
        <v>0.25</v>
      </c>
      <c r="AH12" s="22">
        <f t="shared" si="8"/>
        <v>26600</v>
      </c>
      <c r="AI12" s="22">
        <f t="shared" si="9"/>
        <v>16625</v>
      </c>
      <c r="AJ12" s="15"/>
    </row>
    <row r="13" s="2" customFormat="1" customHeight="1" spans="1:36">
      <c r="A13" s="15">
        <v>7</v>
      </c>
      <c r="B13" s="15" t="s">
        <v>37</v>
      </c>
      <c r="C13" s="15" t="s">
        <v>38</v>
      </c>
      <c r="D13" s="16" t="s">
        <v>39</v>
      </c>
      <c r="E13" s="22" t="s">
        <v>40</v>
      </c>
      <c r="F13" s="22" t="s">
        <v>40</v>
      </c>
      <c r="G13" s="22" t="s">
        <v>40</v>
      </c>
      <c r="H13" s="16" t="s">
        <v>41</v>
      </c>
      <c r="I13" s="23" t="s">
        <v>66</v>
      </c>
      <c r="J13" s="23" t="s">
        <v>67</v>
      </c>
      <c r="K13" s="23" t="s">
        <v>67</v>
      </c>
      <c r="L13" s="21" t="s">
        <v>68</v>
      </c>
      <c r="M13" s="21" t="s">
        <v>68</v>
      </c>
      <c r="N13" s="29">
        <v>45862</v>
      </c>
      <c r="O13" s="30" t="s">
        <v>69</v>
      </c>
      <c r="P13" s="29">
        <v>46232</v>
      </c>
      <c r="Q13" s="38">
        <v>179</v>
      </c>
      <c r="R13" s="22">
        <v>2500</v>
      </c>
      <c r="S13" s="39">
        <v>0.07</v>
      </c>
      <c r="T13" s="22">
        <f t="shared" si="1"/>
        <v>175</v>
      </c>
      <c r="U13" s="22">
        <f t="shared" si="2"/>
        <v>31325</v>
      </c>
      <c r="V13" s="22">
        <f t="shared" si="0"/>
        <v>12530</v>
      </c>
      <c r="W13" s="43">
        <v>0.4</v>
      </c>
      <c r="X13" s="22">
        <f t="shared" si="3"/>
        <v>7831.25</v>
      </c>
      <c r="Y13" s="44">
        <v>0.25</v>
      </c>
      <c r="Z13" s="22">
        <f t="shared" si="4"/>
        <v>3132.5</v>
      </c>
      <c r="AA13" s="42">
        <v>0.1</v>
      </c>
      <c r="AB13" s="22">
        <f t="shared" si="5"/>
        <v>1566.25</v>
      </c>
      <c r="AC13" s="42">
        <v>0.05</v>
      </c>
      <c r="AD13" s="22">
        <f t="shared" si="6"/>
        <v>1566.25</v>
      </c>
      <c r="AE13" s="42">
        <v>0.05</v>
      </c>
      <c r="AF13" s="22">
        <f t="shared" si="7"/>
        <v>7831.25</v>
      </c>
      <c r="AG13" s="44">
        <v>0.25</v>
      </c>
      <c r="AH13" s="22">
        <f t="shared" si="8"/>
        <v>12530</v>
      </c>
      <c r="AI13" s="22">
        <f t="shared" si="9"/>
        <v>7831.25</v>
      </c>
      <c r="AJ13" s="15"/>
    </row>
    <row r="14" s="2" customFormat="1" customHeight="1" spans="1:36">
      <c r="A14" s="15">
        <v>8</v>
      </c>
      <c r="B14" s="15" t="s">
        <v>37</v>
      </c>
      <c r="C14" s="15" t="s">
        <v>38</v>
      </c>
      <c r="D14" s="16" t="s">
        <v>39</v>
      </c>
      <c r="E14" s="23" t="s">
        <v>70</v>
      </c>
      <c r="F14" s="23" t="s">
        <v>70</v>
      </c>
      <c r="G14" s="23" t="s">
        <v>70</v>
      </c>
      <c r="H14" s="16" t="s">
        <v>41</v>
      </c>
      <c r="I14" s="23" t="s">
        <v>71</v>
      </c>
      <c r="J14" s="23" t="s">
        <v>59</v>
      </c>
      <c r="K14" s="23" t="s">
        <v>59</v>
      </c>
      <c r="L14" s="21" t="s">
        <v>60</v>
      </c>
      <c r="M14" s="21" t="s">
        <v>60</v>
      </c>
      <c r="N14" s="29">
        <v>45868</v>
      </c>
      <c r="O14" s="30" t="s">
        <v>49</v>
      </c>
      <c r="P14" s="29">
        <v>46233</v>
      </c>
      <c r="Q14" s="38">
        <v>4316</v>
      </c>
      <c r="R14" s="22">
        <v>1500</v>
      </c>
      <c r="S14" s="39">
        <v>0.038</v>
      </c>
      <c r="T14" s="22">
        <f t="shared" si="1"/>
        <v>57</v>
      </c>
      <c r="U14" s="22">
        <f t="shared" si="2"/>
        <v>246012</v>
      </c>
      <c r="V14" s="22">
        <f>ROUND(U14*W14,2)</f>
        <v>98404.8</v>
      </c>
      <c r="W14" s="43">
        <v>0.4</v>
      </c>
      <c r="X14" s="22">
        <f t="shared" si="3"/>
        <v>61503</v>
      </c>
      <c r="Y14" s="44">
        <v>0.25</v>
      </c>
      <c r="Z14" s="22">
        <f t="shared" si="4"/>
        <v>24601.2</v>
      </c>
      <c r="AA14" s="42">
        <v>0.1</v>
      </c>
      <c r="AB14" s="22">
        <f t="shared" si="5"/>
        <v>12300.6</v>
      </c>
      <c r="AC14" s="42">
        <v>0.05</v>
      </c>
      <c r="AD14" s="22">
        <f t="shared" si="6"/>
        <v>12300.6</v>
      </c>
      <c r="AE14" s="42">
        <v>0.05</v>
      </c>
      <c r="AF14" s="22">
        <f t="shared" si="7"/>
        <v>61503</v>
      </c>
      <c r="AG14" s="44">
        <v>0.25</v>
      </c>
      <c r="AH14" s="22">
        <f t="shared" si="8"/>
        <v>98404.8</v>
      </c>
      <c r="AI14" s="22">
        <f t="shared" si="9"/>
        <v>61503</v>
      </c>
      <c r="AJ14" s="15"/>
    </row>
    <row r="15" s="2" customFormat="1" customHeight="1" spans="1:36">
      <c r="A15" s="15">
        <v>9</v>
      </c>
      <c r="B15" s="15" t="s">
        <v>37</v>
      </c>
      <c r="C15" s="15" t="s">
        <v>38</v>
      </c>
      <c r="D15" s="16" t="s">
        <v>39</v>
      </c>
      <c r="E15" s="23" t="s">
        <v>70</v>
      </c>
      <c r="F15" s="23" t="s">
        <v>70</v>
      </c>
      <c r="G15" s="23" t="s">
        <v>70</v>
      </c>
      <c r="H15" s="16" t="s">
        <v>41</v>
      </c>
      <c r="I15" s="23" t="s">
        <v>72</v>
      </c>
      <c r="J15" s="23" t="s">
        <v>67</v>
      </c>
      <c r="K15" s="23" t="s">
        <v>67</v>
      </c>
      <c r="L15" s="21" t="s">
        <v>68</v>
      </c>
      <c r="M15" s="21" t="s">
        <v>68</v>
      </c>
      <c r="N15" s="29">
        <v>45862</v>
      </c>
      <c r="O15" s="30" t="s">
        <v>69</v>
      </c>
      <c r="P15" s="29">
        <v>46232</v>
      </c>
      <c r="Q15" s="38">
        <v>1920</v>
      </c>
      <c r="R15" s="22">
        <v>1500</v>
      </c>
      <c r="S15" s="39">
        <v>0.038</v>
      </c>
      <c r="T15" s="22">
        <f t="shared" si="1"/>
        <v>57</v>
      </c>
      <c r="U15" s="22">
        <f t="shared" si="2"/>
        <v>109440</v>
      </c>
      <c r="V15" s="22">
        <f>ROUND(U15*W15,2)</f>
        <v>43776</v>
      </c>
      <c r="W15" s="43">
        <v>0.4</v>
      </c>
      <c r="X15" s="22">
        <f t="shared" si="3"/>
        <v>27360</v>
      </c>
      <c r="Y15" s="44">
        <v>0.25</v>
      </c>
      <c r="Z15" s="22">
        <f t="shared" si="4"/>
        <v>10944</v>
      </c>
      <c r="AA15" s="42">
        <v>0.1</v>
      </c>
      <c r="AB15" s="22">
        <f t="shared" si="5"/>
        <v>5472</v>
      </c>
      <c r="AC15" s="42">
        <v>0.05</v>
      </c>
      <c r="AD15" s="22">
        <f t="shared" si="6"/>
        <v>5472</v>
      </c>
      <c r="AE15" s="42">
        <v>0.05</v>
      </c>
      <c r="AF15" s="22">
        <f t="shared" si="7"/>
        <v>27360</v>
      </c>
      <c r="AG15" s="44">
        <v>0.25</v>
      </c>
      <c r="AH15" s="22">
        <f t="shared" si="8"/>
        <v>43776</v>
      </c>
      <c r="AI15" s="22">
        <f t="shared" si="9"/>
        <v>27360</v>
      </c>
      <c r="AJ15" s="15"/>
    </row>
    <row r="16" customFormat="1" customHeight="1" spans="1:36">
      <c r="A16" s="15">
        <v>10</v>
      </c>
      <c r="B16" s="15" t="s">
        <v>37</v>
      </c>
      <c r="C16" s="15" t="s">
        <v>38</v>
      </c>
      <c r="D16" s="16" t="s">
        <v>39</v>
      </c>
      <c r="E16" s="23" t="s">
        <v>70</v>
      </c>
      <c r="F16" s="23" t="s">
        <v>70</v>
      </c>
      <c r="G16" s="23" t="s">
        <v>70</v>
      </c>
      <c r="H16" s="16" t="s">
        <v>41</v>
      </c>
      <c r="I16" s="23" t="s">
        <v>73</v>
      </c>
      <c r="J16" s="23" t="s">
        <v>74</v>
      </c>
      <c r="K16" s="23" t="s">
        <v>74</v>
      </c>
      <c r="L16" s="16" t="s">
        <v>75</v>
      </c>
      <c r="M16" s="16" t="s">
        <v>75</v>
      </c>
      <c r="N16" s="29">
        <v>45882</v>
      </c>
      <c r="O16" s="30" t="s">
        <v>76</v>
      </c>
      <c r="P16" s="29">
        <v>46247</v>
      </c>
      <c r="Q16" s="38">
        <v>3906</v>
      </c>
      <c r="R16" s="22">
        <v>1500</v>
      </c>
      <c r="S16" s="39">
        <v>0.038</v>
      </c>
      <c r="T16" s="22">
        <v>57</v>
      </c>
      <c r="U16" s="22">
        <f t="shared" ref="U16:U21" si="10">ROUND(Q16*R16*S16,2)</f>
        <v>222642</v>
      </c>
      <c r="V16" s="22">
        <f t="shared" ref="V16:V21" si="11">ROUND(U16*W16,2)</f>
        <v>89056.8</v>
      </c>
      <c r="W16" s="43">
        <v>0.4</v>
      </c>
      <c r="X16" s="22">
        <f t="shared" ref="X16:X21" si="12">ROUND(U16*Y16,2)</f>
        <v>55660.5</v>
      </c>
      <c r="Y16" s="44">
        <v>0.25</v>
      </c>
      <c r="Z16" s="22">
        <f t="shared" ref="Z16:Z21" si="13">AB16+AD16</f>
        <v>22264.2</v>
      </c>
      <c r="AA16" s="42">
        <v>0.1</v>
      </c>
      <c r="AB16" s="22">
        <f t="shared" ref="AB16:AB21" si="14">ROUND(U16*AC16,2)</f>
        <v>11132.1</v>
      </c>
      <c r="AC16" s="42">
        <v>0.05</v>
      </c>
      <c r="AD16" s="22">
        <f t="shared" ref="AD16:AD21" si="15">ROUND(U16*AE16,2)</f>
        <v>11132.1</v>
      </c>
      <c r="AE16" s="42">
        <v>0.05</v>
      </c>
      <c r="AF16" s="22">
        <f t="shared" ref="AF16:AF21" si="16">U16*AG16</f>
        <v>55660.5</v>
      </c>
      <c r="AG16" s="44">
        <v>0.25</v>
      </c>
      <c r="AH16" s="22">
        <f t="shared" ref="AH16:AH29" si="17">V16</f>
        <v>89056.8</v>
      </c>
      <c r="AI16" s="22">
        <f t="shared" ref="AI16:AI29" si="18">X16</f>
        <v>55660.5</v>
      </c>
      <c r="AJ16" s="15"/>
    </row>
    <row r="17" customFormat="1" customHeight="1" spans="1:36">
      <c r="A17" s="15">
        <v>11</v>
      </c>
      <c r="B17" s="15" t="s">
        <v>37</v>
      </c>
      <c r="C17" s="15" t="s">
        <v>38</v>
      </c>
      <c r="D17" s="16" t="s">
        <v>39</v>
      </c>
      <c r="E17" s="23" t="s">
        <v>70</v>
      </c>
      <c r="F17" s="23" t="s">
        <v>70</v>
      </c>
      <c r="G17" s="23" t="s">
        <v>70</v>
      </c>
      <c r="H17" s="16" t="s">
        <v>41</v>
      </c>
      <c r="I17" s="23" t="s">
        <v>77</v>
      </c>
      <c r="J17" s="23" t="s">
        <v>43</v>
      </c>
      <c r="K17" s="23" t="s">
        <v>43</v>
      </c>
      <c r="L17" s="16" t="s">
        <v>44</v>
      </c>
      <c r="M17" s="16" t="s">
        <v>44</v>
      </c>
      <c r="N17" s="29">
        <v>45888</v>
      </c>
      <c r="O17" s="30" t="s">
        <v>45</v>
      </c>
      <c r="P17" s="29">
        <v>46255</v>
      </c>
      <c r="Q17" s="38">
        <v>1873</v>
      </c>
      <c r="R17" s="22">
        <v>1500</v>
      </c>
      <c r="S17" s="39">
        <v>0.038</v>
      </c>
      <c r="T17" s="22">
        <v>57</v>
      </c>
      <c r="U17" s="22">
        <f t="shared" si="10"/>
        <v>106761</v>
      </c>
      <c r="V17" s="22">
        <f t="shared" si="11"/>
        <v>42704.4</v>
      </c>
      <c r="W17" s="43">
        <v>0.4</v>
      </c>
      <c r="X17" s="22">
        <f t="shared" si="12"/>
        <v>26690.25</v>
      </c>
      <c r="Y17" s="44">
        <v>0.25</v>
      </c>
      <c r="Z17" s="22">
        <f t="shared" si="13"/>
        <v>10676.1</v>
      </c>
      <c r="AA17" s="42">
        <v>0.1</v>
      </c>
      <c r="AB17" s="22">
        <f t="shared" si="14"/>
        <v>5338.05</v>
      </c>
      <c r="AC17" s="42">
        <v>0.05</v>
      </c>
      <c r="AD17" s="22">
        <f t="shared" si="15"/>
        <v>5338.05</v>
      </c>
      <c r="AE17" s="42">
        <v>0.05</v>
      </c>
      <c r="AF17" s="22">
        <f t="shared" si="16"/>
        <v>26690.25</v>
      </c>
      <c r="AG17" s="44">
        <v>0.25</v>
      </c>
      <c r="AH17" s="22">
        <f t="shared" si="17"/>
        <v>42704.4</v>
      </c>
      <c r="AI17" s="22">
        <f t="shared" si="18"/>
        <v>26690.25</v>
      </c>
      <c r="AJ17" s="15"/>
    </row>
    <row r="18" customFormat="1" customHeight="1" spans="1:36">
      <c r="A18" s="15">
        <v>12</v>
      </c>
      <c r="B18" s="15" t="s">
        <v>37</v>
      </c>
      <c r="C18" s="15" t="s">
        <v>38</v>
      </c>
      <c r="D18" s="16" t="s">
        <v>39</v>
      </c>
      <c r="E18" s="23" t="s">
        <v>70</v>
      </c>
      <c r="F18" s="23" t="s">
        <v>70</v>
      </c>
      <c r="G18" s="23" t="s">
        <v>70</v>
      </c>
      <c r="H18" s="16" t="s">
        <v>41</v>
      </c>
      <c r="I18" s="23" t="s">
        <v>78</v>
      </c>
      <c r="J18" s="23" t="s">
        <v>79</v>
      </c>
      <c r="K18" s="23" t="s">
        <v>79</v>
      </c>
      <c r="L18" s="16" t="s">
        <v>80</v>
      </c>
      <c r="M18" s="16" t="s">
        <v>80</v>
      </c>
      <c r="N18" s="29">
        <v>45897</v>
      </c>
      <c r="O18" s="30" t="s">
        <v>81</v>
      </c>
      <c r="P18" s="29">
        <v>46051</v>
      </c>
      <c r="Q18" s="38">
        <v>2250</v>
      </c>
      <c r="R18" s="22">
        <v>1500</v>
      </c>
      <c r="S18" s="39">
        <v>0.038</v>
      </c>
      <c r="T18" s="22">
        <v>57</v>
      </c>
      <c r="U18" s="22">
        <f t="shared" si="10"/>
        <v>128250</v>
      </c>
      <c r="V18" s="22">
        <f t="shared" si="11"/>
        <v>51300</v>
      </c>
      <c r="W18" s="43">
        <v>0.4</v>
      </c>
      <c r="X18" s="22">
        <f t="shared" si="12"/>
        <v>32062.5</v>
      </c>
      <c r="Y18" s="44">
        <v>0.25</v>
      </c>
      <c r="Z18" s="22">
        <f t="shared" si="13"/>
        <v>12825</v>
      </c>
      <c r="AA18" s="42">
        <v>0.1</v>
      </c>
      <c r="AB18" s="22">
        <f t="shared" si="14"/>
        <v>6412.5</v>
      </c>
      <c r="AC18" s="42">
        <v>0.05</v>
      </c>
      <c r="AD18" s="22">
        <f t="shared" si="15"/>
        <v>6412.5</v>
      </c>
      <c r="AE18" s="42">
        <v>0.05</v>
      </c>
      <c r="AF18" s="22">
        <f t="shared" si="16"/>
        <v>32062.5</v>
      </c>
      <c r="AG18" s="44">
        <v>0.25</v>
      </c>
      <c r="AH18" s="22">
        <f t="shared" si="17"/>
        <v>51300</v>
      </c>
      <c r="AI18" s="22">
        <f t="shared" si="18"/>
        <v>32062.5</v>
      </c>
      <c r="AJ18" s="15"/>
    </row>
    <row r="19" customFormat="1" customHeight="1" spans="1:36">
      <c r="A19" s="15">
        <v>13</v>
      </c>
      <c r="B19" s="15" t="s">
        <v>37</v>
      </c>
      <c r="C19" s="15" t="s">
        <v>38</v>
      </c>
      <c r="D19" s="16" t="s">
        <v>39</v>
      </c>
      <c r="E19" s="23" t="s">
        <v>70</v>
      </c>
      <c r="F19" s="23" t="s">
        <v>70</v>
      </c>
      <c r="G19" s="23" t="s">
        <v>70</v>
      </c>
      <c r="H19" s="16" t="s">
        <v>41</v>
      </c>
      <c r="I19" s="23" t="s">
        <v>82</v>
      </c>
      <c r="J19" s="23" t="s">
        <v>51</v>
      </c>
      <c r="K19" s="23" t="s">
        <v>51</v>
      </c>
      <c r="L19" s="16" t="s">
        <v>52</v>
      </c>
      <c r="M19" s="16" t="s">
        <v>52</v>
      </c>
      <c r="N19" s="29">
        <v>45890</v>
      </c>
      <c r="O19" s="30" t="s">
        <v>53</v>
      </c>
      <c r="P19" s="29">
        <v>46256</v>
      </c>
      <c r="Q19" s="38">
        <v>4492</v>
      </c>
      <c r="R19" s="22">
        <v>1500</v>
      </c>
      <c r="S19" s="39">
        <v>0.038</v>
      </c>
      <c r="T19" s="22">
        <v>57</v>
      </c>
      <c r="U19" s="22">
        <f t="shared" si="10"/>
        <v>256044</v>
      </c>
      <c r="V19" s="22">
        <f t="shared" si="11"/>
        <v>102417.6</v>
      </c>
      <c r="W19" s="43">
        <v>0.4</v>
      </c>
      <c r="X19" s="22">
        <f t="shared" si="12"/>
        <v>64011</v>
      </c>
      <c r="Y19" s="44">
        <v>0.25</v>
      </c>
      <c r="Z19" s="22">
        <f t="shared" si="13"/>
        <v>25604.4</v>
      </c>
      <c r="AA19" s="42">
        <v>0.1</v>
      </c>
      <c r="AB19" s="22">
        <f t="shared" si="14"/>
        <v>12802.2</v>
      </c>
      <c r="AC19" s="42">
        <v>0.05</v>
      </c>
      <c r="AD19" s="22">
        <f t="shared" si="15"/>
        <v>12802.2</v>
      </c>
      <c r="AE19" s="42">
        <v>0.05</v>
      </c>
      <c r="AF19" s="22">
        <f t="shared" si="16"/>
        <v>64011</v>
      </c>
      <c r="AG19" s="44">
        <v>0.25</v>
      </c>
      <c r="AH19" s="22">
        <f t="shared" si="17"/>
        <v>102417.6</v>
      </c>
      <c r="AI19" s="22">
        <f t="shared" si="18"/>
        <v>64011</v>
      </c>
      <c r="AJ19" s="15"/>
    </row>
    <row r="20" customFormat="1" customHeight="1" spans="1:36">
      <c r="A20" s="15">
        <v>14</v>
      </c>
      <c r="B20" s="15" t="s">
        <v>37</v>
      </c>
      <c r="C20" s="15" t="s">
        <v>38</v>
      </c>
      <c r="D20" s="16" t="s">
        <v>39</v>
      </c>
      <c r="E20" s="23" t="s">
        <v>70</v>
      </c>
      <c r="F20" s="23" t="s">
        <v>70</v>
      </c>
      <c r="G20" s="23" t="s">
        <v>70</v>
      </c>
      <c r="H20" s="16" t="s">
        <v>41</v>
      </c>
      <c r="I20" s="23" t="s">
        <v>83</v>
      </c>
      <c r="J20" s="23" t="s">
        <v>63</v>
      </c>
      <c r="K20" s="23" t="s">
        <v>63</v>
      </c>
      <c r="L20" s="16" t="s">
        <v>64</v>
      </c>
      <c r="M20" s="16" t="s">
        <v>64</v>
      </c>
      <c r="N20" s="29">
        <v>45854</v>
      </c>
      <c r="O20" s="30" t="s">
        <v>65</v>
      </c>
      <c r="P20" s="29">
        <v>46225</v>
      </c>
      <c r="Q20" s="38">
        <v>1667</v>
      </c>
      <c r="R20" s="22">
        <v>1500</v>
      </c>
      <c r="S20" s="39">
        <v>0.038</v>
      </c>
      <c r="T20" s="22">
        <v>57</v>
      </c>
      <c r="U20" s="22">
        <f t="shared" si="10"/>
        <v>95019</v>
      </c>
      <c r="V20" s="22">
        <f t="shared" si="11"/>
        <v>38007.6</v>
      </c>
      <c r="W20" s="43">
        <v>0.4</v>
      </c>
      <c r="X20" s="22">
        <f t="shared" si="12"/>
        <v>23754.75</v>
      </c>
      <c r="Y20" s="44">
        <v>0.25</v>
      </c>
      <c r="Z20" s="22">
        <f t="shared" si="13"/>
        <v>9501.9</v>
      </c>
      <c r="AA20" s="42">
        <v>0.1</v>
      </c>
      <c r="AB20" s="22">
        <f t="shared" si="14"/>
        <v>4750.95</v>
      </c>
      <c r="AC20" s="42">
        <v>0.05</v>
      </c>
      <c r="AD20" s="22">
        <f t="shared" si="15"/>
        <v>4750.95</v>
      </c>
      <c r="AE20" s="42">
        <v>0.05</v>
      </c>
      <c r="AF20" s="22">
        <f t="shared" si="16"/>
        <v>23754.75</v>
      </c>
      <c r="AG20" s="44">
        <v>0.25</v>
      </c>
      <c r="AH20" s="22">
        <f t="shared" si="17"/>
        <v>38007.6</v>
      </c>
      <c r="AI20" s="22">
        <f t="shared" si="18"/>
        <v>23754.75</v>
      </c>
      <c r="AJ20" s="15"/>
    </row>
    <row r="21" customFormat="1" customHeight="1" spans="1:36">
      <c r="A21" s="15">
        <v>15</v>
      </c>
      <c r="B21" s="15" t="s">
        <v>37</v>
      </c>
      <c r="C21" s="15" t="s">
        <v>38</v>
      </c>
      <c r="D21" s="16" t="s">
        <v>39</v>
      </c>
      <c r="E21" s="23" t="s">
        <v>70</v>
      </c>
      <c r="F21" s="23" t="s">
        <v>70</v>
      </c>
      <c r="G21" s="23" t="s">
        <v>70</v>
      </c>
      <c r="H21" s="16" t="s">
        <v>41</v>
      </c>
      <c r="I21" s="23" t="s">
        <v>84</v>
      </c>
      <c r="J21" s="23" t="s">
        <v>85</v>
      </c>
      <c r="K21" s="23" t="s">
        <v>85</v>
      </c>
      <c r="L21" s="16" t="s">
        <v>86</v>
      </c>
      <c r="M21" s="16" t="s">
        <v>86</v>
      </c>
      <c r="N21" s="29">
        <v>45855</v>
      </c>
      <c r="O21" s="30" t="s">
        <v>65</v>
      </c>
      <c r="P21" s="29">
        <v>46013</v>
      </c>
      <c r="Q21" s="38">
        <v>1580</v>
      </c>
      <c r="R21" s="22">
        <v>1500</v>
      </c>
      <c r="S21" s="39">
        <v>0.038</v>
      </c>
      <c r="T21" s="22">
        <v>57</v>
      </c>
      <c r="U21" s="22">
        <f t="shared" si="10"/>
        <v>90060</v>
      </c>
      <c r="V21" s="22">
        <f t="shared" si="11"/>
        <v>36024</v>
      </c>
      <c r="W21" s="43">
        <v>0.4</v>
      </c>
      <c r="X21" s="22">
        <f t="shared" si="12"/>
        <v>22515</v>
      </c>
      <c r="Y21" s="44">
        <v>0.25</v>
      </c>
      <c r="Z21" s="22">
        <f t="shared" si="13"/>
        <v>9006</v>
      </c>
      <c r="AA21" s="42">
        <v>0.1</v>
      </c>
      <c r="AB21" s="22">
        <f t="shared" si="14"/>
        <v>4503</v>
      </c>
      <c r="AC21" s="42">
        <v>0.05</v>
      </c>
      <c r="AD21" s="22">
        <f t="shared" si="15"/>
        <v>4503</v>
      </c>
      <c r="AE21" s="42">
        <v>0.05</v>
      </c>
      <c r="AF21" s="22">
        <f t="shared" si="16"/>
        <v>22515</v>
      </c>
      <c r="AG21" s="44">
        <v>0.25</v>
      </c>
      <c r="AH21" s="22">
        <f t="shared" si="17"/>
        <v>36024</v>
      </c>
      <c r="AI21" s="22">
        <f t="shared" si="18"/>
        <v>22515</v>
      </c>
      <c r="AJ21" s="15"/>
    </row>
    <row r="22" customFormat="1" customHeight="1" spans="1:36">
      <c r="A22" s="15">
        <v>16</v>
      </c>
      <c r="B22" s="15" t="s">
        <v>37</v>
      </c>
      <c r="C22" s="15" t="s">
        <v>38</v>
      </c>
      <c r="D22" s="16" t="s">
        <v>39</v>
      </c>
      <c r="E22" s="23" t="s">
        <v>87</v>
      </c>
      <c r="F22" s="23" t="s">
        <v>87</v>
      </c>
      <c r="G22" s="23" t="s">
        <v>87</v>
      </c>
      <c r="H22" s="16" t="s">
        <v>41</v>
      </c>
      <c r="I22" s="23" t="s">
        <v>88</v>
      </c>
      <c r="J22" s="23" t="s">
        <v>47</v>
      </c>
      <c r="K22" s="23" t="s">
        <v>47</v>
      </c>
      <c r="L22" s="16" t="s">
        <v>48</v>
      </c>
      <c r="M22" s="16" t="s">
        <v>48</v>
      </c>
      <c r="N22" s="29">
        <v>45868</v>
      </c>
      <c r="O22" s="30" t="s">
        <v>49</v>
      </c>
      <c r="P22" s="29">
        <v>46233</v>
      </c>
      <c r="Q22" s="38">
        <v>14000</v>
      </c>
      <c r="R22" s="22">
        <v>500</v>
      </c>
      <c r="S22" s="39">
        <v>0.056</v>
      </c>
      <c r="T22" s="22">
        <v>28</v>
      </c>
      <c r="U22" s="22">
        <f t="shared" ref="U22:U29" si="19">ROUND(Q22*R22*S22,2)</f>
        <v>392000</v>
      </c>
      <c r="V22" s="22">
        <f t="shared" ref="V22:V29" si="20">ROUND(U22*W22,2)</f>
        <v>156800</v>
      </c>
      <c r="W22" s="43">
        <v>0.4</v>
      </c>
      <c r="X22" s="22">
        <f t="shared" ref="X22:X29" si="21">ROUND(U22*Y22,2)</f>
        <v>98000</v>
      </c>
      <c r="Y22" s="44">
        <v>0.25</v>
      </c>
      <c r="Z22" s="22">
        <f t="shared" ref="Z22:Z29" si="22">AB22+AD22</f>
        <v>39200</v>
      </c>
      <c r="AA22" s="42">
        <v>0.1</v>
      </c>
      <c r="AB22" s="22">
        <f t="shared" ref="AB22:AB29" si="23">ROUND(U22*AC22,2)</f>
        <v>19600</v>
      </c>
      <c r="AC22" s="42">
        <v>0.05</v>
      </c>
      <c r="AD22" s="22">
        <f t="shared" ref="AD22:AD29" si="24">ROUND(U22*AE22,2)</f>
        <v>19600</v>
      </c>
      <c r="AE22" s="42">
        <v>0.05</v>
      </c>
      <c r="AF22" s="22">
        <f t="shared" ref="AF22:AF29" si="25">U22*AG22</f>
        <v>98000</v>
      </c>
      <c r="AG22" s="44">
        <v>0.25</v>
      </c>
      <c r="AH22" s="22">
        <f t="shared" si="17"/>
        <v>156800</v>
      </c>
      <c r="AI22" s="22">
        <f t="shared" si="18"/>
        <v>98000</v>
      </c>
      <c r="AJ22" s="15"/>
    </row>
    <row r="23" customFormat="1" customHeight="1" spans="1:36">
      <c r="A23" s="15">
        <v>17</v>
      </c>
      <c r="B23" s="15" t="s">
        <v>37</v>
      </c>
      <c r="C23" s="15" t="s">
        <v>38</v>
      </c>
      <c r="D23" s="16" t="s">
        <v>39</v>
      </c>
      <c r="E23" s="23" t="s">
        <v>87</v>
      </c>
      <c r="F23" s="23" t="s">
        <v>87</v>
      </c>
      <c r="G23" s="23" t="s">
        <v>87</v>
      </c>
      <c r="H23" s="16" t="s">
        <v>41</v>
      </c>
      <c r="I23" s="23" t="s">
        <v>89</v>
      </c>
      <c r="J23" s="23" t="s">
        <v>67</v>
      </c>
      <c r="K23" s="23" t="s">
        <v>67</v>
      </c>
      <c r="L23" s="16" t="s">
        <v>68</v>
      </c>
      <c r="M23" s="16" t="s">
        <v>68</v>
      </c>
      <c r="N23" s="29">
        <v>45862</v>
      </c>
      <c r="O23" s="30" t="s">
        <v>69</v>
      </c>
      <c r="P23" s="29">
        <v>46232</v>
      </c>
      <c r="Q23" s="38">
        <v>3580</v>
      </c>
      <c r="R23" s="22">
        <v>500</v>
      </c>
      <c r="S23" s="39">
        <v>0.056</v>
      </c>
      <c r="T23" s="22">
        <v>28</v>
      </c>
      <c r="U23" s="22">
        <f t="shared" si="19"/>
        <v>100240</v>
      </c>
      <c r="V23" s="22">
        <f t="shared" si="20"/>
        <v>40096</v>
      </c>
      <c r="W23" s="43">
        <v>0.4</v>
      </c>
      <c r="X23" s="22">
        <f t="shared" si="21"/>
        <v>25060</v>
      </c>
      <c r="Y23" s="44">
        <v>0.25</v>
      </c>
      <c r="Z23" s="22">
        <f t="shared" si="22"/>
        <v>10024</v>
      </c>
      <c r="AA23" s="42">
        <v>0.1</v>
      </c>
      <c r="AB23" s="22">
        <f t="shared" si="23"/>
        <v>5012</v>
      </c>
      <c r="AC23" s="42">
        <v>0.05</v>
      </c>
      <c r="AD23" s="22">
        <f t="shared" si="24"/>
        <v>5012</v>
      </c>
      <c r="AE23" s="42">
        <v>0.05</v>
      </c>
      <c r="AF23" s="22">
        <f t="shared" si="25"/>
        <v>25060</v>
      </c>
      <c r="AG23" s="44">
        <v>0.25</v>
      </c>
      <c r="AH23" s="22">
        <f t="shared" si="17"/>
        <v>40096</v>
      </c>
      <c r="AI23" s="22">
        <f t="shared" si="18"/>
        <v>25060</v>
      </c>
      <c r="AJ23" s="15"/>
    </row>
    <row r="24" customFormat="1" customHeight="1" spans="1:36">
      <c r="A24" s="15">
        <v>18</v>
      </c>
      <c r="B24" s="15" t="s">
        <v>37</v>
      </c>
      <c r="C24" s="15" t="s">
        <v>38</v>
      </c>
      <c r="D24" s="16" t="s">
        <v>39</v>
      </c>
      <c r="E24" s="23" t="s">
        <v>87</v>
      </c>
      <c r="F24" s="23" t="s">
        <v>87</v>
      </c>
      <c r="G24" s="23" t="s">
        <v>87</v>
      </c>
      <c r="H24" s="16" t="s">
        <v>41</v>
      </c>
      <c r="I24" s="23" t="s">
        <v>90</v>
      </c>
      <c r="J24" s="23" t="s">
        <v>55</v>
      </c>
      <c r="K24" s="23" t="s">
        <v>55</v>
      </c>
      <c r="L24" s="16" t="s">
        <v>56</v>
      </c>
      <c r="M24" s="16" t="s">
        <v>56</v>
      </c>
      <c r="N24" s="29">
        <v>45928</v>
      </c>
      <c r="O24" s="30" t="s">
        <v>57</v>
      </c>
      <c r="P24" s="29">
        <v>46293</v>
      </c>
      <c r="Q24" s="38">
        <v>81620</v>
      </c>
      <c r="R24" s="22">
        <v>500</v>
      </c>
      <c r="S24" s="39">
        <v>0.056</v>
      </c>
      <c r="T24" s="22">
        <v>28</v>
      </c>
      <c r="U24" s="22">
        <f t="shared" si="19"/>
        <v>2285360</v>
      </c>
      <c r="V24" s="22">
        <f t="shared" si="20"/>
        <v>914144</v>
      </c>
      <c r="W24" s="43">
        <v>0.4</v>
      </c>
      <c r="X24" s="22">
        <f t="shared" si="21"/>
        <v>571340</v>
      </c>
      <c r="Y24" s="44">
        <v>0.25</v>
      </c>
      <c r="Z24" s="22">
        <f t="shared" si="22"/>
        <v>228536</v>
      </c>
      <c r="AA24" s="42">
        <v>0.1</v>
      </c>
      <c r="AB24" s="22">
        <f t="shared" si="23"/>
        <v>114268</v>
      </c>
      <c r="AC24" s="42">
        <v>0.05</v>
      </c>
      <c r="AD24" s="22">
        <f t="shared" si="24"/>
        <v>114268</v>
      </c>
      <c r="AE24" s="42">
        <v>0.05</v>
      </c>
      <c r="AF24" s="22">
        <f t="shared" si="25"/>
        <v>571340</v>
      </c>
      <c r="AG24" s="44">
        <v>0.25</v>
      </c>
      <c r="AH24" s="22">
        <f t="shared" si="17"/>
        <v>914144</v>
      </c>
      <c r="AI24" s="22">
        <f t="shared" si="18"/>
        <v>571340</v>
      </c>
      <c r="AJ24" s="15"/>
    </row>
    <row r="25" customFormat="1" customHeight="1" spans="1:36">
      <c r="A25" s="15">
        <v>19</v>
      </c>
      <c r="B25" s="15" t="s">
        <v>37</v>
      </c>
      <c r="C25" s="15" t="s">
        <v>38</v>
      </c>
      <c r="D25" s="16" t="s">
        <v>39</v>
      </c>
      <c r="E25" s="23" t="s">
        <v>87</v>
      </c>
      <c r="F25" s="23" t="s">
        <v>87</v>
      </c>
      <c r="G25" s="23" t="s">
        <v>87</v>
      </c>
      <c r="H25" s="16" t="s">
        <v>41</v>
      </c>
      <c r="I25" s="23" t="s">
        <v>91</v>
      </c>
      <c r="J25" s="23" t="s">
        <v>43</v>
      </c>
      <c r="K25" s="23" t="s">
        <v>43</v>
      </c>
      <c r="L25" s="16" t="s">
        <v>44</v>
      </c>
      <c r="M25" s="16" t="s">
        <v>44</v>
      </c>
      <c r="N25" s="29">
        <v>45888</v>
      </c>
      <c r="O25" s="30" t="s">
        <v>45</v>
      </c>
      <c r="P25" s="29">
        <v>46255</v>
      </c>
      <c r="Q25" s="38">
        <v>3600</v>
      </c>
      <c r="R25" s="22">
        <v>500</v>
      </c>
      <c r="S25" s="39">
        <v>0.056</v>
      </c>
      <c r="T25" s="22">
        <v>28</v>
      </c>
      <c r="U25" s="22">
        <f t="shared" si="19"/>
        <v>100800</v>
      </c>
      <c r="V25" s="22">
        <f t="shared" si="20"/>
        <v>40320</v>
      </c>
      <c r="W25" s="43">
        <v>0.4</v>
      </c>
      <c r="X25" s="22">
        <f t="shared" si="21"/>
        <v>25200</v>
      </c>
      <c r="Y25" s="44">
        <v>0.25</v>
      </c>
      <c r="Z25" s="22">
        <f t="shared" si="22"/>
        <v>10080</v>
      </c>
      <c r="AA25" s="42">
        <v>0.1</v>
      </c>
      <c r="AB25" s="22">
        <f t="shared" si="23"/>
        <v>5040</v>
      </c>
      <c r="AC25" s="42">
        <v>0.05</v>
      </c>
      <c r="AD25" s="22">
        <f t="shared" si="24"/>
        <v>5040</v>
      </c>
      <c r="AE25" s="42">
        <v>0.05</v>
      </c>
      <c r="AF25" s="22">
        <f t="shared" si="25"/>
        <v>25200</v>
      </c>
      <c r="AG25" s="44">
        <v>0.25</v>
      </c>
      <c r="AH25" s="22">
        <f t="shared" si="17"/>
        <v>40320</v>
      </c>
      <c r="AI25" s="22">
        <f t="shared" si="18"/>
        <v>25200</v>
      </c>
      <c r="AJ25" s="15"/>
    </row>
    <row r="26" customFormat="1" customHeight="1" spans="1:36">
      <c r="A26" s="15">
        <v>20</v>
      </c>
      <c r="B26" s="15" t="s">
        <v>37</v>
      </c>
      <c r="C26" s="15" t="s">
        <v>38</v>
      </c>
      <c r="D26" s="16" t="s">
        <v>39</v>
      </c>
      <c r="E26" s="23" t="s">
        <v>87</v>
      </c>
      <c r="F26" s="23" t="s">
        <v>87</v>
      </c>
      <c r="G26" s="23" t="s">
        <v>87</v>
      </c>
      <c r="H26" s="16" t="s">
        <v>41</v>
      </c>
      <c r="I26" s="23" t="s">
        <v>92</v>
      </c>
      <c r="J26" s="23" t="s">
        <v>51</v>
      </c>
      <c r="K26" s="23" t="s">
        <v>51</v>
      </c>
      <c r="L26" s="16" t="s">
        <v>52</v>
      </c>
      <c r="M26" s="16" t="s">
        <v>52</v>
      </c>
      <c r="N26" s="29">
        <v>45890</v>
      </c>
      <c r="O26" s="30" t="s">
        <v>53</v>
      </c>
      <c r="P26" s="29">
        <v>46256</v>
      </c>
      <c r="Q26" s="38">
        <v>12100</v>
      </c>
      <c r="R26" s="22">
        <v>500</v>
      </c>
      <c r="S26" s="39">
        <v>0.056</v>
      </c>
      <c r="T26" s="22">
        <v>28</v>
      </c>
      <c r="U26" s="22">
        <f t="shared" si="19"/>
        <v>338800</v>
      </c>
      <c r="V26" s="22">
        <f t="shared" si="20"/>
        <v>135520</v>
      </c>
      <c r="W26" s="43">
        <v>0.4</v>
      </c>
      <c r="X26" s="22">
        <f t="shared" si="21"/>
        <v>84700</v>
      </c>
      <c r="Y26" s="44">
        <v>0.25</v>
      </c>
      <c r="Z26" s="22">
        <f t="shared" si="22"/>
        <v>33880</v>
      </c>
      <c r="AA26" s="42">
        <v>0.1</v>
      </c>
      <c r="AB26" s="22">
        <f t="shared" si="23"/>
        <v>16940</v>
      </c>
      <c r="AC26" s="42">
        <v>0.05</v>
      </c>
      <c r="AD26" s="22">
        <f t="shared" si="24"/>
        <v>16940</v>
      </c>
      <c r="AE26" s="42">
        <v>0.05</v>
      </c>
      <c r="AF26" s="22">
        <f t="shared" si="25"/>
        <v>84700</v>
      </c>
      <c r="AG26" s="44">
        <v>0.25</v>
      </c>
      <c r="AH26" s="22">
        <f t="shared" si="17"/>
        <v>135520</v>
      </c>
      <c r="AI26" s="22">
        <f t="shared" si="18"/>
        <v>84700</v>
      </c>
      <c r="AJ26" s="15"/>
    </row>
    <row r="27" customFormat="1" customHeight="1" spans="1:36">
      <c r="A27" s="15">
        <v>21</v>
      </c>
      <c r="B27" s="15" t="s">
        <v>37</v>
      </c>
      <c r="C27" s="15" t="s">
        <v>38</v>
      </c>
      <c r="D27" s="16" t="s">
        <v>39</v>
      </c>
      <c r="E27" s="23" t="s">
        <v>87</v>
      </c>
      <c r="F27" s="23" t="s">
        <v>87</v>
      </c>
      <c r="G27" s="23" t="s">
        <v>87</v>
      </c>
      <c r="H27" s="16" t="s">
        <v>41</v>
      </c>
      <c r="I27" s="23" t="s">
        <v>93</v>
      </c>
      <c r="J27" s="23" t="s">
        <v>59</v>
      </c>
      <c r="K27" s="23" t="s">
        <v>59</v>
      </c>
      <c r="L27" s="16" t="s">
        <v>60</v>
      </c>
      <c r="M27" s="16" t="s">
        <v>60</v>
      </c>
      <c r="N27" s="29">
        <v>45864</v>
      </c>
      <c r="O27" s="30" t="s">
        <v>61</v>
      </c>
      <c r="P27" s="29">
        <v>46230</v>
      </c>
      <c r="Q27" s="38">
        <v>5720</v>
      </c>
      <c r="R27" s="22">
        <v>500</v>
      </c>
      <c r="S27" s="39">
        <v>0.056</v>
      </c>
      <c r="T27" s="22">
        <v>28</v>
      </c>
      <c r="U27" s="22">
        <f t="shared" si="19"/>
        <v>160160</v>
      </c>
      <c r="V27" s="22">
        <f t="shared" si="20"/>
        <v>64064</v>
      </c>
      <c r="W27" s="43">
        <v>0.4</v>
      </c>
      <c r="X27" s="22">
        <f t="shared" si="21"/>
        <v>40040</v>
      </c>
      <c r="Y27" s="44">
        <v>0.25</v>
      </c>
      <c r="Z27" s="22">
        <f t="shared" si="22"/>
        <v>16016</v>
      </c>
      <c r="AA27" s="42">
        <v>0.1</v>
      </c>
      <c r="AB27" s="22">
        <f t="shared" si="23"/>
        <v>8008</v>
      </c>
      <c r="AC27" s="42">
        <v>0.05</v>
      </c>
      <c r="AD27" s="22">
        <f t="shared" si="24"/>
        <v>8008</v>
      </c>
      <c r="AE27" s="42">
        <v>0.05</v>
      </c>
      <c r="AF27" s="22">
        <f t="shared" si="25"/>
        <v>40040</v>
      </c>
      <c r="AG27" s="44">
        <v>0.25</v>
      </c>
      <c r="AH27" s="22">
        <f t="shared" si="17"/>
        <v>64064</v>
      </c>
      <c r="AI27" s="22">
        <f t="shared" si="18"/>
        <v>40040</v>
      </c>
      <c r="AJ27" s="15"/>
    </row>
    <row r="28" customFormat="1" customHeight="1" spans="1:36">
      <c r="A28" s="15">
        <v>22</v>
      </c>
      <c r="B28" s="15" t="s">
        <v>37</v>
      </c>
      <c r="C28" s="15" t="s">
        <v>38</v>
      </c>
      <c r="D28" s="16" t="s">
        <v>39</v>
      </c>
      <c r="E28" s="23" t="s">
        <v>87</v>
      </c>
      <c r="F28" s="23" t="s">
        <v>87</v>
      </c>
      <c r="G28" s="23" t="s">
        <v>87</v>
      </c>
      <c r="H28" s="16" t="s">
        <v>41</v>
      </c>
      <c r="I28" s="23" t="s">
        <v>94</v>
      </c>
      <c r="J28" s="23" t="s">
        <v>63</v>
      </c>
      <c r="K28" s="23" t="s">
        <v>63</v>
      </c>
      <c r="L28" s="16" t="s">
        <v>64</v>
      </c>
      <c r="M28" s="16" t="s">
        <v>64</v>
      </c>
      <c r="N28" s="29">
        <v>45854</v>
      </c>
      <c r="O28" s="30" t="s">
        <v>65</v>
      </c>
      <c r="P28" s="29">
        <v>46225</v>
      </c>
      <c r="Q28" s="38">
        <v>7600</v>
      </c>
      <c r="R28" s="22">
        <v>500</v>
      </c>
      <c r="S28" s="39">
        <v>0.056</v>
      </c>
      <c r="T28" s="22">
        <v>28</v>
      </c>
      <c r="U28" s="22">
        <f t="shared" si="19"/>
        <v>212800</v>
      </c>
      <c r="V28" s="22">
        <f t="shared" si="20"/>
        <v>85120</v>
      </c>
      <c r="W28" s="43">
        <v>0.4</v>
      </c>
      <c r="X28" s="22">
        <f t="shared" si="21"/>
        <v>53200</v>
      </c>
      <c r="Y28" s="44">
        <v>0.25</v>
      </c>
      <c r="Z28" s="22">
        <f t="shared" si="22"/>
        <v>21280</v>
      </c>
      <c r="AA28" s="42">
        <v>0.1</v>
      </c>
      <c r="AB28" s="22">
        <f t="shared" si="23"/>
        <v>10640</v>
      </c>
      <c r="AC28" s="42">
        <v>0.05</v>
      </c>
      <c r="AD28" s="22">
        <f t="shared" si="24"/>
        <v>10640</v>
      </c>
      <c r="AE28" s="42">
        <v>0.05</v>
      </c>
      <c r="AF28" s="22">
        <f t="shared" si="25"/>
        <v>53200</v>
      </c>
      <c r="AG28" s="44">
        <v>0.25</v>
      </c>
      <c r="AH28" s="22">
        <f t="shared" si="17"/>
        <v>85120</v>
      </c>
      <c r="AI28" s="22">
        <f t="shared" si="18"/>
        <v>53200</v>
      </c>
      <c r="AJ28" s="15"/>
    </row>
    <row r="29" customFormat="1" customHeight="1" spans="1:36">
      <c r="A29" s="15">
        <v>23</v>
      </c>
      <c r="B29" s="15" t="s">
        <v>37</v>
      </c>
      <c r="C29" s="15" t="s">
        <v>38</v>
      </c>
      <c r="D29" s="16" t="s">
        <v>39</v>
      </c>
      <c r="E29" s="23" t="s">
        <v>87</v>
      </c>
      <c r="F29" s="23" t="s">
        <v>87</v>
      </c>
      <c r="G29" s="23" t="s">
        <v>87</v>
      </c>
      <c r="H29" s="16" t="s">
        <v>41</v>
      </c>
      <c r="I29" s="23" t="s">
        <v>95</v>
      </c>
      <c r="J29" s="23" t="s">
        <v>74</v>
      </c>
      <c r="K29" s="23" t="s">
        <v>74</v>
      </c>
      <c r="L29" s="16" t="s">
        <v>75</v>
      </c>
      <c r="M29" s="16" t="s">
        <v>75</v>
      </c>
      <c r="N29" s="29">
        <v>45882</v>
      </c>
      <c r="O29" s="30" t="s">
        <v>76</v>
      </c>
      <c r="P29" s="29">
        <v>46247</v>
      </c>
      <c r="Q29" s="38">
        <v>12800</v>
      </c>
      <c r="R29" s="22">
        <v>500</v>
      </c>
      <c r="S29" s="39">
        <v>0.056</v>
      </c>
      <c r="T29" s="22">
        <v>28</v>
      </c>
      <c r="U29" s="22">
        <f t="shared" si="19"/>
        <v>358400</v>
      </c>
      <c r="V29" s="22">
        <f t="shared" si="20"/>
        <v>143360</v>
      </c>
      <c r="W29" s="43">
        <v>0.4</v>
      </c>
      <c r="X29" s="22">
        <f t="shared" si="21"/>
        <v>89600</v>
      </c>
      <c r="Y29" s="44">
        <v>0.25</v>
      </c>
      <c r="Z29" s="22">
        <f t="shared" si="22"/>
        <v>35840</v>
      </c>
      <c r="AA29" s="42">
        <v>0.1</v>
      </c>
      <c r="AB29" s="22">
        <f t="shared" si="23"/>
        <v>17920</v>
      </c>
      <c r="AC29" s="42">
        <v>0.05</v>
      </c>
      <c r="AD29" s="22">
        <f t="shared" si="24"/>
        <v>17920</v>
      </c>
      <c r="AE29" s="42">
        <v>0.05</v>
      </c>
      <c r="AF29" s="22">
        <f t="shared" si="25"/>
        <v>89600</v>
      </c>
      <c r="AG29" s="44">
        <v>0.25</v>
      </c>
      <c r="AH29" s="22">
        <f t="shared" si="17"/>
        <v>143360</v>
      </c>
      <c r="AI29" s="22">
        <f t="shared" si="18"/>
        <v>89600</v>
      </c>
      <c r="AJ29" s="15"/>
    </row>
    <row r="30" customHeight="1" spans="25:25">
      <c r="Y30" s="45"/>
    </row>
    <row r="31" customHeight="1" spans="3:25">
      <c r="C31" s="17"/>
      <c r="D31" s="18"/>
      <c r="E31" s="18"/>
      <c r="H31" s="18"/>
      <c r="I31" s="25"/>
      <c r="P31" s="31"/>
      <c r="Q31" s="40"/>
      <c r="R31" s="40"/>
      <c r="S31" s="40"/>
      <c r="Y31" s="45"/>
    </row>
    <row r="32" customHeight="1" spans="3:25">
      <c r="C32" s="18"/>
      <c r="D32" s="18"/>
      <c r="E32" s="18"/>
      <c r="H32" s="18"/>
      <c r="P32" s="31"/>
      <c r="Y32" s="45"/>
    </row>
    <row r="33" customHeight="1" spans="25:25">
      <c r="Y33" s="45"/>
    </row>
    <row r="34" customHeight="1" spans="25:25">
      <c r="Y34" s="45"/>
    </row>
    <row r="35" customHeight="1" spans="25:25">
      <c r="Y35" s="45"/>
    </row>
    <row r="36" customHeight="1" spans="25:25">
      <c r="Y36" s="45"/>
    </row>
    <row r="37" customHeight="1" spans="25:25">
      <c r="Y37" s="45"/>
    </row>
    <row r="38" customHeight="1" spans="25:25">
      <c r="Y38" s="45"/>
    </row>
    <row r="39" customHeight="1" spans="25:25">
      <c r="Y39" s="45"/>
    </row>
    <row r="40" customHeight="1" spans="25:25">
      <c r="Y40" s="45"/>
    </row>
    <row r="41" customHeight="1" spans="25:25">
      <c r="Y41" s="45"/>
    </row>
    <row r="42" customHeight="1" spans="25:25">
      <c r="Y42" s="45"/>
    </row>
    <row r="43" customHeight="1" spans="25:25">
      <c r="Y43" s="45"/>
    </row>
    <row r="44" customHeight="1" spans="25:25">
      <c r="Y44" s="45"/>
    </row>
    <row r="45" customHeight="1" spans="25:25">
      <c r="Y45" s="45"/>
    </row>
  </sheetData>
  <mergeCells count="32">
    <mergeCell ref="A2:AJ2"/>
    <mergeCell ref="A3:E3"/>
    <mergeCell ref="V4:W4"/>
    <mergeCell ref="X4:Y4"/>
    <mergeCell ref="Z4:AA4"/>
    <mergeCell ref="AB4:AC4"/>
    <mergeCell ref="AD4:AE4"/>
    <mergeCell ref="AF4:AG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AH4:AH5"/>
    <mergeCell ref="AI4:AI5"/>
    <mergeCell ref="AJ4:AJ6"/>
  </mergeCells>
  <pageMargins left="0.747916666666667" right="0.747916666666667" top="0.984027777777778" bottom="0.984027777777778" header="0.511805555555556" footer="0.511805555555556"/>
  <pageSetup paperSize="9" scale="25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吕慧欣1665715330877</dc:creator>
  <cp:lastModifiedBy>qinsihao761</cp:lastModifiedBy>
  <dcterms:created xsi:type="dcterms:W3CDTF">2024-06-21T07:45:00Z</dcterms:created>
  <cp:lastPrinted>2024-10-01T04:27:00Z</cp:lastPrinted>
  <dcterms:modified xsi:type="dcterms:W3CDTF">2025-10-11T16:55:20Z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2052-11.8.2.12356</vt:lpwstr>
  </property>
  <property fmtid="{D5CDD505-2E9C-101B-9397-08002B2CF9AE}" pid="3" name="KSOReadingLayout">
    <vt:bool>false</vt:bool>
  </property>
  <property fmtid="{D5CDD505-2E9C-101B-9397-08002B2CF9AE}" pid="4" name="ICV">
    <vt:lpwstr>CEA88481433D6F0E9312EA68EB66CA6E</vt:lpwstr>
  </property>
</Properties>
</file>