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4" activeTab="6"/>
  </bookViews>
  <sheets>
    <sheet name="一般公共预算" sheetId="1" r:id="rId1"/>
    <sheet name="政府性基金预算调整表" sheetId="2" r:id="rId2"/>
    <sheet name="国有资本经营预算" sheetId="3" r:id="rId3"/>
    <sheet name="收回存量资金情况表" sheetId="4" r:id="rId4"/>
    <sheet name="阳西县2017年新增地方政府债券转贷资金分配方案" sheetId="5" r:id="rId5"/>
    <sheet name="阳西县2017年地方政府置换债券转贷资金分配方案" sheetId="6" r:id="rId6"/>
    <sheet name="阳西县2017年政府性基金土地出让收入增收安排项目情况表" sheetId="7" r:id="rId7"/>
  </sheets>
  <definedNames>
    <definedName name="_xlnm.Print_Titles" localSheetId="2">'国有资本经营预算'!$2:$5</definedName>
    <definedName name="_xlnm.Print_Titles" localSheetId="0">'一般公共预算'!$4:$4</definedName>
    <definedName name="_xlnm.Print_Titles" localSheetId="6">'阳西县2017年政府性基金土地出让收入增收安排项目情况表'!$2:$5</definedName>
    <definedName name="_xlnm.Print_Area" localSheetId="1">'政府性基金预算调整表'!$A$1:$H$23</definedName>
    <definedName name="_xlnm.Print_Area" localSheetId="0">'一般公共预算'!$A$2:$H$35</definedName>
  </definedNames>
  <calcPr fullCalcOnLoad="1"/>
</workbook>
</file>

<file path=xl/sharedStrings.xml><?xml version="1.0" encoding="utf-8"?>
<sst xmlns="http://schemas.openxmlformats.org/spreadsheetml/2006/main" count="275" uniqueCount="196">
  <si>
    <t>附件1</t>
  </si>
  <si>
    <r>
      <t>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黑体"/>
        <family val="3"/>
      </rPr>
      <t>西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黑体"/>
        <family val="3"/>
      </rPr>
      <t>县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黑体"/>
        <family val="3"/>
      </rPr>
      <t>2017 年 一 般 公 共 预 算 调 整 收 支 总 表</t>
    </r>
  </si>
  <si>
    <t>收   入   项   目</t>
  </si>
  <si>
    <t>预算数</t>
  </si>
  <si>
    <t>调整预算数+/-</t>
  </si>
  <si>
    <t>调整后预算数</t>
  </si>
  <si>
    <t>支    出    项    目</t>
  </si>
  <si>
    <t>一、一般公共预算收入</t>
  </si>
  <si>
    <t>一、一般公共服务支出</t>
  </si>
  <si>
    <t xml:space="preserve"> （一）税务口收入</t>
  </si>
  <si>
    <t>二、公共安全支出</t>
  </si>
  <si>
    <t xml:space="preserve">     1、国税局收入</t>
  </si>
  <si>
    <t>三、教育支出</t>
  </si>
  <si>
    <t xml:space="preserve">     2、地税局收入</t>
  </si>
  <si>
    <t>四、科学技术支出</t>
  </si>
  <si>
    <t xml:space="preserve"> （二）非税收入</t>
  </si>
  <si>
    <t>五、文化体育与传媒支出</t>
  </si>
  <si>
    <t>六、社会保障和就业支出</t>
  </si>
  <si>
    <t>七、医疗卫生与计划生育支出</t>
  </si>
  <si>
    <t>二、税收返还</t>
  </si>
  <si>
    <t>八、节能环保支出</t>
  </si>
  <si>
    <t>三、一般性转移支付补助收入</t>
  </si>
  <si>
    <t>九、城乡社区支出</t>
  </si>
  <si>
    <t>四、专项转移支付补助</t>
  </si>
  <si>
    <t>十、农林水支出</t>
  </si>
  <si>
    <t>五、地方政府一般债券转贷收入</t>
  </si>
  <si>
    <t>十一、交通运输支出</t>
  </si>
  <si>
    <t>六、上年结转</t>
  </si>
  <si>
    <t>十二、资源勘探信息等支出</t>
  </si>
  <si>
    <t xml:space="preserve">    批复决算结转下年转移性补助收入</t>
  </si>
  <si>
    <t>十三、商业服务业等支出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</si>
  <si>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一般债券转贷结余收入</t>
    </r>
  </si>
  <si>
    <t>十四、金融支出</t>
  </si>
  <si>
    <t>十五、国土海洋气象等支出</t>
  </si>
  <si>
    <t>七、调入资金</t>
  </si>
  <si>
    <t>十六、住房保障支出</t>
  </si>
  <si>
    <t xml:space="preserve">    1、预算稳定调节基金调入资金</t>
  </si>
  <si>
    <t>十七、粮油物资储备支出</t>
  </si>
  <si>
    <t xml:space="preserve">    2、专户调入资金</t>
  </si>
  <si>
    <t>十八、预备费</t>
  </si>
  <si>
    <t>十九、其他支出</t>
  </si>
  <si>
    <t>收   入   合   计</t>
  </si>
  <si>
    <t>支   出   合   计</t>
  </si>
  <si>
    <t>八、置换债券收入</t>
  </si>
  <si>
    <t>二十、上解支出</t>
  </si>
  <si>
    <t>二十一、调出资金</t>
  </si>
  <si>
    <t>二十二、置换债券支出</t>
  </si>
  <si>
    <t>收   入   总   计</t>
  </si>
  <si>
    <t>支    出    总    计</t>
  </si>
  <si>
    <t>附件2</t>
  </si>
  <si>
    <t>阳西县2017年政府性基金预算调整收支总表</t>
  </si>
  <si>
    <t>编制单位：阳西县财政局</t>
  </si>
  <si>
    <t>单位：万元</t>
  </si>
  <si>
    <t>收     入     项     目</t>
  </si>
  <si>
    <t>支     出     项     目</t>
  </si>
  <si>
    <t>一、政府性基金收入合计</t>
  </si>
  <si>
    <t>一、政府性基金支出合计</t>
  </si>
  <si>
    <t xml:space="preserve">  1、 新型墙体材料专项基金基金收入</t>
  </si>
  <si>
    <t xml:space="preserve">    1、文化体育与传媒支出</t>
  </si>
  <si>
    <t xml:space="preserve">  2、 城市公用事业附加收入</t>
  </si>
  <si>
    <t xml:space="preserve">    2、社会保障和就业支出</t>
  </si>
  <si>
    <t xml:space="preserve">  3、农业土地开发资金收入</t>
  </si>
  <si>
    <t xml:space="preserve">    3、城乡社区支出</t>
  </si>
  <si>
    <t xml:space="preserve">  4、国有土地使用权出让金收入</t>
  </si>
  <si>
    <t xml:space="preserve">    4、农林水支出</t>
  </si>
  <si>
    <t xml:space="preserve">  5、城市基础设施配套费收入</t>
  </si>
  <si>
    <t xml:space="preserve">    5、资源勘探信息等支出</t>
  </si>
  <si>
    <t xml:space="preserve">  6、污水处理费收入</t>
  </si>
  <si>
    <t xml:space="preserve">    6、其他支出</t>
  </si>
  <si>
    <t xml:space="preserve">    7、债务付息支出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</si>
  <si>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8</t>
    </r>
    <r>
      <rPr>
        <sz val="12"/>
        <rFont val="宋体"/>
        <family val="0"/>
      </rPr>
      <t>、债务发行费用支出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</si>
  <si>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</si>
  <si>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t>二、政府性基金上级补助收入</t>
  </si>
  <si>
    <t>二、置换债券支出</t>
  </si>
  <si>
    <t>三、调入资金</t>
  </si>
  <si>
    <t>四、上年结余</t>
  </si>
  <si>
    <t xml:space="preserve">    其中：置换债券</t>
  </si>
  <si>
    <t>五、置换债券</t>
  </si>
  <si>
    <t>总          计</t>
  </si>
  <si>
    <t>附件3</t>
  </si>
  <si>
    <t>阳西县2017年国有资本经营预算调整收支总表</t>
  </si>
  <si>
    <t>收      入</t>
  </si>
  <si>
    <t>支      出</t>
  </si>
  <si>
    <t>项 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</si>
  <si>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</si>
  <si>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</si>
  <si>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</si>
  <si>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</si>
  <si>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</si>
  <si>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</si>
  <si>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</si>
  <si>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</si>
  <si>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五、其他国有资本经营收入</t>
  </si>
  <si>
    <t>五、其他国有资本经营预算支出</t>
  </si>
  <si>
    <t>六、国有资本经营预算转移支付收入</t>
  </si>
  <si>
    <t>六、国有资本经营预算转移支付支出</t>
  </si>
  <si>
    <t>七、调出资金</t>
  </si>
  <si>
    <t>本年收入合计</t>
  </si>
  <si>
    <t>本年支出合计</t>
  </si>
  <si>
    <t>上年结转</t>
  </si>
  <si>
    <t>结转下年</t>
  </si>
  <si>
    <t>收入总计</t>
  </si>
  <si>
    <t>支出总计</t>
  </si>
  <si>
    <t>附件4</t>
  </si>
  <si>
    <t xml:space="preserve"> 收回统筹存量资金情况表</t>
  </si>
  <si>
    <t>单位：元</t>
  </si>
  <si>
    <t>摘要</t>
  </si>
  <si>
    <t>收入金额</t>
  </si>
  <si>
    <t>支出金额</t>
  </si>
  <si>
    <t>2016年收回结转两年以上的上级专项转移支付资金</t>
  </si>
  <si>
    <t>2017年部门缴回存量</t>
  </si>
  <si>
    <t>合计</t>
  </si>
  <si>
    <t>附件5</t>
  </si>
  <si>
    <t>阳西县2017年新增地方政府债券转贷资金分配方案</t>
  </si>
  <si>
    <t>单位名称</t>
  </si>
  <si>
    <t>项目名称</t>
  </si>
  <si>
    <t>债券额度</t>
  </si>
  <si>
    <t>债券类型</t>
  </si>
  <si>
    <t>备注</t>
  </si>
  <si>
    <t>阳西县资产经营公司</t>
  </si>
  <si>
    <t>深茂铁路阳江段项目</t>
  </si>
  <si>
    <t>一般债券</t>
  </si>
  <si>
    <t>阳西县公共工程管理局</t>
  </si>
  <si>
    <t>阳西县第四小学和振兴中学配套路网建设工程</t>
  </si>
  <si>
    <t>附件6</t>
  </si>
  <si>
    <t>阳西县2017年地方政府置换债券转贷资金分配方案</t>
  </si>
  <si>
    <t>阳西县看守所迁建项目工程（BT）</t>
  </si>
  <si>
    <t>阳西县教育局</t>
  </si>
  <si>
    <t>阳西县第二小学和阳西县第二幼儿园工程项目特许建设（BT）</t>
  </si>
  <si>
    <t>阳西县中医院</t>
  </si>
  <si>
    <t>住院大楼</t>
  </si>
  <si>
    <t>阳西县综合行政执法局</t>
  </si>
  <si>
    <t>阳西县城东片排水工程项目BT融资</t>
  </si>
  <si>
    <t>阳西县城工业大道（西）和西湖路（北）市政建设工程项目特许建设（BT）</t>
  </si>
  <si>
    <t>阳西县溪头镇人民政府</t>
  </si>
  <si>
    <t>阳西县溪头镇人民路、创业路和光明路升级改造工程项目特许建设（BT）</t>
  </si>
  <si>
    <t>阳西二中新建工程</t>
  </si>
  <si>
    <t>小计</t>
  </si>
  <si>
    <t>阳西县沙扒镇人民政府</t>
  </si>
  <si>
    <t>阳西县沙扒镇基础设施工程项目特许建设（BT）</t>
  </si>
  <si>
    <t>专项债券</t>
  </si>
  <si>
    <t>阳西县交通局</t>
  </si>
  <si>
    <t>省道S282线G15高速新墟出口至阳西月亮湾段一级公路改建工程项目BT融资</t>
  </si>
  <si>
    <t>阳西县城湖景路南段（向阳路至宋康路）升级改造工程项目特许建设（BT）</t>
  </si>
  <si>
    <t>阳西县丹江城建开发有限公司</t>
  </si>
  <si>
    <t>阳西县城北新区路网建设项目</t>
  </si>
  <si>
    <t>滨江北路建设</t>
  </si>
  <si>
    <t>阳西县征地储备中心</t>
  </si>
  <si>
    <t>海仔湖土地储备项目</t>
  </si>
  <si>
    <t>附件7</t>
  </si>
  <si>
    <t>阳西县2017年政府性基金土地出让收入增收安排项目情况表</t>
  </si>
  <si>
    <t xml:space="preserve">单位：元    </t>
  </si>
  <si>
    <t>序号</t>
  </si>
  <si>
    <t>金额</t>
  </si>
  <si>
    <t>支出科目</t>
  </si>
  <si>
    <t>农村垃圾市场化运营</t>
  </si>
  <si>
    <t>城乡社区支出</t>
  </si>
  <si>
    <t>村庄保洁</t>
  </si>
  <si>
    <t>2018年农村危房改造工程</t>
  </si>
  <si>
    <t>农林水支出</t>
  </si>
  <si>
    <t>阳西新325国道建设项目涉及部分110KV坝长甲乙线杆塔迁改工程</t>
  </si>
  <si>
    <t>交通运输支出</t>
  </si>
  <si>
    <t>阳西县文景路建设工程</t>
  </si>
  <si>
    <t>阳西县富贵路改造工程</t>
  </si>
  <si>
    <t>十九区凤凰城垃圾中转站（改建）</t>
  </si>
  <si>
    <t>阳西县生活垃圾卫生填埋场二期工程</t>
  </si>
  <si>
    <t>阳西县溪头现代渔港（二级）建设项目</t>
  </si>
  <si>
    <t>阳西县海堤达标加固工程儒洞联围段</t>
  </si>
  <si>
    <t>阳西县海堤达标加固工程三山联围段</t>
  </si>
  <si>
    <t>阳西县海堤达标加固工程长芙联围段</t>
  </si>
  <si>
    <t>阳西县海堤达标加固工程长坪联围段</t>
  </si>
  <si>
    <t>阳西县村村通自来水工程</t>
  </si>
  <si>
    <t>塘口引水陂应急工程</t>
  </si>
  <si>
    <t>阳西县高效节水灌溉项目</t>
  </si>
  <si>
    <t>2018年建设美丽乡村</t>
  </si>
  <si>
    <t>美丽乡村及“古村唱画”省级新农村连片示范建设</t>
  </si>
  <si>
    <t>建设省定贫困村</t>
  </si>
  <si>
    <t>2017年美丽乡村建设</t>
  </si>
  <si>
    <t>溪头镇溪头大道、x604线道路工程项目</t>
  </si>
  <si>
    <t xml:space="preserve"> 溪头镇生态型污水处理设施建设项目</t>
  </si>
  <si>
    <t>文化馆改造工程</t>
  </si>
  <si>
    <t>文化体育与传媒支出</t>
  </si>
  <si>
    <t>七贤书院修缮工程</t>
  </si>
  <si>
    <t>阳西县第三小学建设项目</t>
  </si>
  <si>
    <t>教育支出</t>
  </si>
  <si>
    <t>阳西县第四小学建设项目</t>
  </si>
  <si>
    <t>织贡中心幼儿园等9所学校危房改造工程</t>
  </si>
  <si>
    <t>阳西县第一中学图书馆艺术楼工程</t>
  </si>
  <si>
    <t>阳西县人民医院改扩建项目</t>
  </si>
  <si>
    <t>医疗卫生与计划生育支出</t>
  </si>
  <si>
    <t>阳西县级医疗急救体系标准化升级建设项目</t>
  </si>
  <si>
    <t>阳西县妇幼保健院（阳西县计划生育服务中心）迁建工程</t>
  </si>
  <si>
    <t>儒洞中心卫生院升级改造</t>
  </si>
  <si>
    <t>阳西县人民医院住院大楼建设PPP项目</t>
  </si>
  <si>
    <t>镇卫生院规范化建设</t>
  </si>
  <si>
    <t>阳西县2017年度垦造水田项目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</si>
</sst>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#,##0_ "/>
    <numFmt numFmtId="180" formatCode="0_);[Red]\(0\)"/>
    <numFmt numFmtId="181" formatCode="0;[Red]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u val="single"/>
      <sz val="20"/>
      <name val="黑体"/>
      <family val="3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u val="single"/>
      <sz val="2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0" borderId="0">
      <alignment/>
      <protection/>
    </xf>
    <xf numFmtId="0" fontId="42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74" applyFont="1" applyFill="1" applyAlignment="1">
      <alignment/>
      <protection/>
    </xf>
    <xf numFmtId="0" fontId="11" fillId="0" borderId="0" xfId="74" applyFont="1" applyFill="1" applyAlignment="1">
      <alignment/>
      <protection/>
    </xf>
    <xf numFmtId="0" fontId="12" fillId="0" borderId="0" xfId="74" applyFont="1" applyFill="1" applyAlignment="1">
      <alignment/>
      <protection/>
    </xf>
    <xf numFmtId="177" fontId="13" fillId="0" borderId="0" xfId="74" applyNumberFormat="1" applyFont="1" applyFill="1" applyAlignment="1">
      <alignment/>
      <protection/>
    </xf>
    <xf numFmtId="0" fontId="13" fillId="0" borderId="0" xfId="75" applyFont="1" applyFill="1" applyAlignment="1">
      <alignment/>
      <protection/>
    </xf>
    <xf numFmtId="177" fontId="13" fillId="0" borderId="0" xfId="75" applyNumberFormat="1" applyFont="1" applyFill="1" applyAlignment="1">
      <alignment/>
      <protection/>
    </xf>
    <xf numFmtId="0" fontId="0" fillId="0" borderId="0" xfId="75" applyFont="1" applyFill="1" applyAlignment="1">
      <alignment/>
      <protection/>
    </xf>
    <xf numFmtId="0" fontId="14" fillId="0" borderId="0" xfId="75" applyFont="1" applyFill="1" applyAlignment="1">
      <alignment vertical="center"/>
      <protection/>
    </xf>
    <xf numFmtId="0" fontId="10" fillId="0" borderId="0" xfId="74" applyFont="1" applyFill="1" applyAlignment="1">
      <alignment horizontal="center" vertical="center" wrapText="1"/>
      <protection/>
    </xf>
    <xf numFmtId="31" fontId="12" fillId="0" borderId="0" xfId="74" applyNumberFormat="1" applyFont="1" applyFill="1" applyAlignment="1">
      <alignment horizontal="right" vertical="center" wrapText="1"/>
      <protection/>
    </xf>
    <xf numFmtId="0" fontId="12" fillId="0" borderId="0" xfId="74" applyFont="1" applyFill="1" applyAlignment="1">
      <alignment horizontal="center" vertical="center" wrapText="1"/>
      <protection/>
    </xf>
    <xf numFmtId="0" fontId="15" fillId="0" borderId="11" xfId="74" applyFont="1" applyFill="1" applyBorder="1" applyAlignment="1">
      <alignment horizontal="center" vertical="center" wrapText="1"/>
      <protection/>
    </xf>
    <xf numFmtId="177" fontId="15" fillId="0" borderId="11" xfId="74" applyNumberFormat="1" applyFont="1" applyFill="1" applyBorder="1" applyAlignment="1">
      <alignment horizontal="center" vertical="center" wrapText="1"/>
      <protection/>
    </xf>
    <xf numFmtId="0" fontId="12" fillId="0" borderId="11" xfId="75" applyFont="1" applyFill="1" applyBorder="1" applyAlignment="1">
      <alignment horizontal="left" vertical="center" wrapText="1"/>
      <protection/>
    </xf>
    <xf numFmtId="177" fontId="59" fillId="0" borderId="11" xfId="74" applyNumberFormat="1" applyFont="1" applyFill="1" applyBorder="1" applyAlignment="1">
      <alignment vertical="center" wrapText="1"/>
      <protection/>
    </xf>
    <xf numFmtId="0" fontId="12" fillId="0" borderId="11" xfId="74" applyFont="1" applyFill="1" applyBorder="1" applyAlignment="1">
      <alignment horizontal="left" vertical="center" wrapText="1"/>
      <protection/>
    </xf>
    <xf numFmtId="0" fontId="0" fillId="0" borderId="0" xfId="75" applyFont="1" applyFill="1" applyAlignment="1">
      <alignment/>
      <protection/>
    </xf>
    <xf numFmtId="4" fontId="0" fillId="0" borderId="0" xfId="75" applyNumberFormat="1" applyFont="1" applyFill="1" applyAlignment="1">
      <alignment/>
      <protection/>
    </xf>
    <xf numFmtId="177" fontId="59" fillId="0" borderId="0" xfId="74" applyNumberFormat="1" applyFont="1" applyFill="1" applyBorder="1" applyAlignment="1">
      <alignment vertical="center" wrapText="1"/>
      <protection/>
    </xf>
    <xf numFmtId="0" fontId="2" fillId="0" borderId="0" xfId="75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12" fillId="0" borderId="0" xfId="75" applyFont="1" applyAlignment="1">
      <alignment vertical="center" wrapText="1"/>
      <protection/>
    </xf>
    <xf numFmtId="0" fontId="2" fillId="0" borderId="0" xfId="75" applyAlignment="1">
      <alignment vertical="center" wrapText="1"/>
      <protection/>
    </xf>
    <xf numFmtId="0" fontId="2" fillId="0" borderId="0" xfId="75" applyFo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>
      <alignment vertical="center"/>
      <protection/>
    </xf>
    <xf numFmtId="0" fontId="16" fillId="0" borderId="0" xfId="75" applyFont="1" applyAlignment="1">
      <alignment horizontal="center" vertical="center"/>
      <protection/>
    </xf>
    <xf numFmtId="0" fontId="12" fillId="0" borderId="13" xfId="75" applyFont="1" applyBorder="1" applyAlignment="1">
      <alignment horizontal="center" vertical="center"/>
      <protection/>
    </xf>
    <xf numFmtId="0" fontId="12" fillId="0" borderId="15" xfId="75" applyFont="1" applyBorder="1" applyAlignment="1">
      <alignment horizontal="center" vertical="center"/>
      <protection/>
    </xf>
    <xf numFmtId="0" fontId="12" fillId="0" borderId="14" xfId="75" applyFont="1" applyBorder="1" applyAlignment="1">
      <alignment horizontal="center" vertical="center"/>
      <protection/>
    </xf>
    <xf numFmtId="0" fontId="12" fillId="0" borderId="11" xfId="75" applyFont="1" applyBorder="1" applyAlignment="1">
      <alignment horizontal="center" vertical="center" wrapText="1"/>
      <protection/>
    </xf>
    <xf numFmtId="0" fontId="58" fillId="0" borderId="11" xfId="73" applyFont="1" applyBorder="1">
      <alignment vertical="center"/>
      <protection/>
    </xf>
    <xf numFmtId="3" fontId="2" fillId="0" borderId="11" xfId="75" applyNumberFormat="1" applyFont="1" applyBorder="1" applyAlignment="1">
      <alignment horizontal="center" vertical="center" wrapText="1"/>
      <protection/>
    </xf>
    <xf numFmtId="0" fontId="2" fillId="0" borderId="11" xfId="75" applyFont="1" applyBorder="1" applyAlignment="1">
      <alignment horizontal="center" vertical="center" wrapText="1"/>
      <protection/>
    </xf>
    <xf numFmtId="0" fontId="2" fillId="0" borderId="11" xfId="73" applyFont="1" applyBorder="1">
      <alignment vertical="center"/>
      <protection/>
    </xf>
    <xf numFmtId="0" fontId="58" fillId="0" borderId="11" xfId="73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9" fontId="2" fillId="0" borderId="11" xfId="0" applyNumberFormat="1" applyFont="1" applyFill="1" applyBorder="1" applyAlignment="1">
      <alignment vertical="center"/>
    </xf>
    <xf numFmtId="0" fontId="60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vertical="center"/>
    </xf>
    <xf numFmtId="0" fontId="60" fillId="0" borderId="11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49" fontId="2" fillId="0" borderId="11" xfId="34" applyNumberFormat="1" applyFont="1" applyFill="1" applyBorder="1" applyAlignment="1" applyProtection="1">
      <alignment vertical="center"/>
      <protection/>
    </xf>
    <xf numFmtId="179" fontId="58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2" fillId="0" borderId="11" xfId="0" applyNumberFormat="1" applyFont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0" fontId="2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176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千位分隔[0] 2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ColLevel_0" xfId="72"/>
    <cellStyle name="常规 13" xfId="73"/>
    <cellStyle name="常规 2" xfId="74"/>
    <cellStyle name="常规 3" xfId="75"/>
    <cellStyle name="常规 4" xfId="76"/>
    <cellStyle name="千位分隔 2" xfId="77"/>
    <cellStyle name="常规 5" xfId="78"/>
    <cellStyle name="常规 7" xfId="79"/>
    <cellStyle name="千位分隔 2 2" xfId="80"/>
    <cellStyle name="千位分隔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showZeros="0" zoomScaleSheetLayoutView="32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5"/>
  <cols>
    <col min="1" max="1" width="40.8515625" style="99" customWidth="1"/>
    <col min="2" max="2" width="9.421875" style="100" customWidth="1"/>
    <col min="3" max="3" width="11.00390625" style="100" customWidth="1"/>
    <col min="4" max="4" width="10.28125" style="100" customWidth="1"/>
    <col min="5" max="5" width="31.8515625" style="99" customWidth="1"/>
    <col min="6" max="6" width="10.7109375" style="101" customWidth="1"/>
    <col min="7" max="7" width="11.421875" style="101" customWidth="1"/>
    <col min="8" max="8" width="11.28125" style="101" customWidth="1"/>
    <col min="9" max="16384" width="9.00390625" style="99" customWidth="1"/>
  </cols>
  <sheetData>
    <row r="1" ht="14.25">
      <c r="A1" s="99" t="s">
        <v>0</v>
      </c>
    </row>
    <row r="2" spans="1:8" ht="29.25" customHeight="1">
      <c r="A2" s="102" t="s">
        <v>1</v>
      </c>
      <c r="B2" s="102"/>
      <c r="C2" s="102"/>
      <c r="D2" s="102"/>
      <c r="E2" s="102"/>
      <c r="F2" s="102"/>
      <c r="G2" s="102"/>
      <c r="H2" s="102"/>
    </row>
    <row r="3" ht="18" customHeight="1"/>
    <row r="4" spans="1:8" s="97" customFormat="1" ht="28.5" customHeight="1">
      <c r="A4" s="103" t="s">
        <v>2</v>
      </c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3</v>
      </c>
      <c r="G4" s="103" t="s">
        <v>4</v>
      </c>
      <c r="H4" s="103" t="s">
        <v>5</v>
      </c>
    </row>
    <row r="5" spans="1:8" s="97" customFormat="1" ht="21.75" customHeight="1">
      <c r="A5" s="104" t="s">
        <v>7</v>
      </c>
      <c r="B5" s="105">
        <f>SUM(B6+B9)</f>
        <v>67674</v>
      </c>
      <c r="C5" s="106">
        <f>D5-B5</f>
        <v>0</v>
      </c>
      <c r="D5" s="105">
        <f>SUM(D6+D9)</f>
        <v>67674</v>
      </c>
      <c r="E5" s="107" t="s">
        <v>8</v>
      </c>
      <c r="F5" s="108">
        <v>31315</v>
      </c>
      <c r="G5" s="109">
        <f>H5-F5</f>
        <v>4045</v>
      </c>
      <c r="H5" s="110">
        <f>35360</f>
        <v>35360</v>
      </c>
    </row>
    <row r="6" spans="1:8" s="97" customFormat="1" ht="21.75" customHeight="1">
      <c r="A6" s="104" t="s">
        <v>9</v>
      </c>
      <c r="B6" s="105">
        <f>SUM(B7:B8)</f>
        <v>53055</v>
      </c>
      <c r="C6" s="106">
        <f aca="true" t="shared" si="0" ref="C6:C35">D6-B6</f>
        <v>0</v>
      </c>
      <c r="D6" s="105">
        <f>SUM(D7:D8)</f>
        <v>53055</v>
      </c>
      <c r="E6" s="107" t="s">
        <v>10</v>
      </c>
      <c r="F6" s="108">
        <v>8201</v>
      </c>
      <c r="G6" s="109">
        <f aca="true" t="shared" si="1" ref="G6:G23">H6-F6</f>
        <v>3610</v>
      </c>
      <c r="H6" s="110">
        <v>11811</v>
      </c>
    </row>
    <row r="7" spans="1:8" s="97" customFormat="1" ht="21.75" customHeight="1">
      <c r="A7" s="104" t="s">
        <v>11</v>
      </c>
      <c r="B7" s="111">
        <v>25450</v>
      </c>
      <c r="C7" s="106">
        <f t="shared" si="0"/>
        <v>0</v>
      </c>
      <c r="D7" s="111">
        <v>25450</v>
      </c>
      <c r="E7" s="107" t="s">
        <v>12</v>
      </c>
      <c r="F7" s="108">
        <v>48640</v>
      </c>
      <c r="G7" s="109">
        <f t="shared" si="1"/>
        <v>3916</v>
      </c>
      <c r="H7" s="110">
        <f>54193-1637</f>
        <v>52556</v>
      </c>
    </row>
    <row r="8" spans="1:8" s="97" customFormat="1" ht="21.75" customHeight="1">
      <c r="A8" s="104" t="s">
        <v>13</v>
      </c>
      <c r="B8" s="111">
        <v>27605</v>
      </c>
      <c r="C8" s="106">
        <f t="shared" si="0"/>
        <v>0</v>
      </c>
      <c r="D8" s="111">
        <v>27605</v>
      </c>
      <c r="E8" s="107" t="s">
        <v>14</v>
      </c>
      <c r="F8" s="108">
        <v>2627</v>
      </c>
      <c r="G8" s="109">
        <f t="shared" si="1"/>
        <v>1097</v>
      </c>
      <c r="H8" s="110">
        <v>3724</v>
      </c>
    </row>
    <row r="9" spans="1:8" s="97" customFormat="1" ht="21.75" customHeight="1">
      <c r="A9" s="112" t="s">
        <v>15</v>
      </c>
      <c r="B9" s="111">
        <v>14619</v>
      </c>
      <c r="C9" s="106">
        <f t="shared" si="0"/>
        <v>0</v>
      </c>
      <c r="D9" s="111">
        <v>14619</v>
      </c>
      <c r="E9" s="107" t="s">
        <v>16</v>
      </c>
      <c r="F9" s="108">
        <v>1333</v>
      </c>
      <c r="G9" s="109">
        <f t="shared" si="1"/>
        <v>2626</v>
      </c>
      <c r="H9" s="110">
        <v>3959</v>
      </c>
    </row>
    <row r="10" spans="1:8" s="97" customFormat="1" ht="21.75" customHeight="1">
      <c r="A10" s="112"/>
      <c r="B10" s="111"/>
      <c r="C10" s="106">
        <f t="shared" si="0"/>
        <v>0</v>
      </c>
      <c r="D10" s="110"/>
      <c r="E10" s="107" t="s">
        <v>17</v>
      </c>
      <c r="F10" s="108">
        <v>29462</v>
      </c>
      <c r="G10" s="109">
        <f t="shared" si="1"/>
        <v>7358</v>
      </c>
      <c r="H10" s="110">
        <f>40243-3423</f>
        <v>36820</v>
      </c>
    </row>
    <row r="11" spans="1:8" s="97" customFormat="1" ht="21.75" customHeight="1">
      <c r="A11" s="103"/>
      <c r="B11" s="105"/>
      <c r="C11" s="106">
        <f t="shared" si="0"/>
        <v>0</v>
      </c>
      <c r="D11" s="105"/>
      <c r="E11" s="113" t="s">
        <v>18</v>
      </c>
      <c r="F11" s="114">
        <v>36607</v>
      </c>
      <c r="G11" s="109">
        <f t="shared" si="1"/>
        <v>22735</v>
      </c>
      <c r="H11" s="115">
        <f>60507-1165</f>
        <v>59342</v>
      </c>
    </row>
    <row r="12" spans="1:8" s="97" customFormat="1" ht="21.75" customHeight="1">
      <c r="A12" s="104" t="s">
        <v>19</v>
      </c>
      <c r="B12" s="105">
        <v>9479</v>
      </c>
      <c r="C12" s="106">
        <f t="shared" si="0"/>
        <v>0</v>
      </c>
      <c r="D12" s="110">
        <v>9479</v>
      </c>
      <c r="E12" s="107" t="s">
        <v>20</v>
      </c>
      <c r="F12" s="108">
        <v>2438</v>
      </c>
      <c r="G12" s="109">
        <f t="shared" si="1"/>
        <v>859</v>
      </c>
      <c r="H12" s="110">
        <v>3297</v>
      </c>
    </row>
    <row r="13" spans="1:8" s="97" customFormat="1" ht="21.75" customHeight="1">
      <c r="A13" s="104" t="s">
        <v>21</v>
      </c>
      <c r="B13" s="105">
        <v>100314</v>
      </c>
      <c r="C13" s="106">
        <f t="shared" si="0"/>
        <v>3136</v>
      </c>
      <c r="D13" s="110">
        <v>103450</v>
      </c>
      <c r="E13" s="107" t="s">
        <v>22</v>
      </c>
      <c r="F13" s="108">
        <v>4626</v>
      </c>
      <c r="G13" s="109">
        <v>27599</v>
      </c>
      <c r="H13" s="110">
        <v>32225</v>
      </c>
    </row>
    <row r="14" spans="1:8" s="97" customFormat="1" ht="21.75" customHeight="1">
      <c r="A14" s="104" t="s">
        <v>23</v>
      </c>
      <c r="B14" s="105">
        <v>6200</v>
      </c>
      <c r="C14" s="106">
        <f t="shared" si="0"/>
        <v>67903</v>
      </c>
      <c r="D14" s="110">
        <v>74103</v>
      </c>
      <c r="E14" s="107" t="s">
        <v>24</v>
      </c>
      <c r="F14" s="108">
        <v>15583</v>
      </c>
      <c r="G14" s="109">
        <f t="shared" si="1"/>
        <v>37654</v>
      </c>
      <c r="H14" s="110">
        <v>53237</v>
      </c>
    </row>
    <row r="15" spans="1:8" s="97" customFormat="1" ht="21.75" customHeight="1">
      <c r="A15" s="104" t="s">
        <v>25</v>
      </c>
      <c r="B15" s="105"/>
      <c r="C15" s="106">
        <f t="shared" si="0"/>
        <v>27000</v>
      </c>
      <c r="D15" s="110">
        <v>27000</v>
      </c>
      <c r="E15" s="113" t="s">
        <v>26</v>
      </c>
      <c r="F15" s="114">
        <v>1487</v>
      </c>
      <c r="G15" s="109">
        <f t="shared" si="1"/>
        <v>1824</v>
      </c>
      <c r="H15" s="115">
        <v>3311</v>
      </c>
    </row>
    <row r="16" spans="1:8" s="97" customFormat="1" ht="21.75" customHeight="1">
      <c r="A16" s="104" t="s">
        <v>27</v>
      </c>
      <c r="B16" s="105">
        <v>25201</v>
      </c>
      <c r="C16" s="106">
        <f t="shared" si="0"/>
        <v>-828</v>
      </c>
      <c r="D16" s="110">
        <f>SUM(D17:D18)</f>
        <v>24373</v>
      </c>
      <c r="E16" s="107" t="s">
        <v>28</v>
      </c>
      <c r="F16" s="108">
        <v>771</v>
      </c>
      <c r="G16" s="109">
        <f t="shared" si="1"/>
        <v>979</v>
      </c>
      <c r="H16" s="110">
        <v>1750</v>
      </c>
    </row>
    <row r="17" spans="1:8" s="97" customFormat="1" ht="21.75" customHeight="1">
      <c r="A17" s="104" t="s">
        <v>29</v>
      </c>
      <c r="B17" s="105">
        <v>23956</v>
      </c>
      <c r="C17" s="106">
        <f t="shared" si="0"/>
        <v>-828</v>
      </c>
      <c r="D17" s="110">
        <v>23128</v>
      </c>
      <c r="E17" s="107" t="s">
        <v>30</v>
      </c>
      <c r="F17" s="108">
        <v>606</v>
      </c>
      <c r="G17" s="109">
        <f t="shared" si="1"/>
        <v>245</v>
      </c>
      <c r="H17" s="110">
        <v>851</v>
      </c>
    </row>
    <row r="18" spans="1:8" s="97" customFormat="1" ht="21.75" customHeight="1">
      <c r="A18" s="116" t="s">
        <v>31</v>
      </c>
      <c r="B18" s="105">
        <v>1245</v>
      </c>
      <c r="C18" s="106">
        <f t="shared" si="0"/>
        <v>0</v>
      </c>
      <c r="D18" s="110">
        <v>1245</v>
      </c>
      <c r="E18" s="107" t="s">
        <v>32</v>
      </c>
      <c r="F18" s="108">
        <v>7</v>
      </c>
      <c r="G18" s="109">
        <f t="shared" si="1"/>
        <v>11</v>
      </c>
      <c r="H18" s="110">
        <v>18</v>
      </c>
    </row>
    <row r="19" spans="1:8" s="97" customFormat="1" ht="21.75" customHeight="1">
      <c r="A19" s="104"/>
      <c r="B19" s="105"/>
      <c r="C19" s="106">
        <f t="shared" si="0"/>
        <v>0</v>
      </c>
      <c r="D19" s="110"/>
      <c r="E19" s="107" t="s">
        <v>33</v>
      </c>
      <c r="F19" s="108">
        <v>6144</v>
      </c>
      <c r="G19" s="109">
        <f t="shared" si="1"/>
        <v>2740</v>
      </c>
      <c r="H19" s="110">
        <v>8884</v>
      </c>
    </row>
    <row r="20" spans="1:8" s="97" customFormat="1" ht="21.75" customHeight="1">
      <c r="A20" s="104" t="s">
        <v>34</v>
      </c>
      <c r="B20" s="106">
        <f>SUM(B21:B22)</f>
        <v>8720</v>
      </c>
      <c r="C20" s="106">
        <f t="shared" si="0"/>
        <v>15791</v>
      </c>
      <c r="D20" s="106">
        <f>SUM(D21:D22)</f>
        <v>24511</v>
      </c>
      <c r="E20" s="107" t="s">
        <v>35</v>
      </c>
      <c r="F20" s="108">
        <v>8616</v>
      </c>
      <c r="G20" s="109">
        <f t="shared" si="1"/>
        <v>565</v>
      </c>
      <c r="H20" s="110">
        <v>9181</v>
      </c>
    </row>
    <row r="21" spans="1:8" s="97" customFormat="1" ht="21.75" customHeight="1">
      <c r="A21" s="104" t="s">
        <v>36</v>
      </c>
      <c r="B21" s="105">
        <v>8720</v>
      </c>
      <c r="C21" s="106">
        <f t="shared" si="0"/>
        <v>-59</v>
      </c>
      <c r="D21" s="117">
        <v>8661</v>
      </c>
      <c r="E21" s="107" t="s">
        <v>37</v>
      </c>
      <c r="F21" s="108">
        <v>486</v>
      </c>
      <c r="G21" s="109">
        <f t="shared" si="1"/>
        <v>199</v>
      </c>
      <c r="H21" s="110">
        <v>685</v>
      </c>
    </row>
    <row r="22" spans="1:8" s="97" customFormat="1" ht="21.75" customHeight="1">
      <c r="A22" s="104" t="s">
        <v>38</v>
      </c>
      <c r="B22" s="105"/>
      <c r="C22" s="106">
        <f t="shared" si="0"/>
        <v>15850</v>
      </c>
      <c r="D22" s="117">
        <v>15850</v>
      </c>
      <c r="E22" s="107" t="s">
        <v>39</v>
      </c>
      <c r="F22" s="108">
        <v>3000</v>
      </c>
      <c r="G22" s="109">
        <f t="shared" si="1"/>
        <v>-3000</v>
      </c>
      <c r="H22" s="110"/>
    </row>
    <row r="23" spans="1:8" s="97" customFormat="1" ht="21.75" customHeight="1">
      <c r="A23" s="118"/>
      <c r="B23" s="118"/>
      <c r="C23" s="106">
        <f t="shared" si="0"/>
        <v>0</v>
      </c>
      <c r="D23" s="118"/>
      <c r="E23" s="107" t="s">
        <v>40</v>
      </c>
      <c r="F23" s="119">
        <v>3189</v>
      </c>
      <c r="G23" s="109">
        <f t="shared" si="1"/>
        <v>-2060</v>
      </c>
      <c r="H23" s="110">
        <v>1129</v>
      </c>
    </row>
    <row r="24" spans="1:8" s="97" customFormat="1" ht="21.75" customHeight="1">
      <c r="A24" s="118"/>
      <c r="B24" s="118"/>
      <c r="C24" s="106">
        <f t="shared" si="0"/>
        <v>0</v>
      </c>
      <c r="D24" s="120"/>
      <c r="E24" s="107"/>
      <c r="F24" s="119"/>
      <c r="G24" s="109"/>
      <c r="H24" s="110">
        <v>0</v>
      </c>
    </row>
    <row r="25" spans="1:8" s="97" customFormat="1" ht="21.75" customHeight="1">
      <c r="A25" s="112"/>
      <c r="B25" s="105"/>
      <c r="C25" s="106">
        <f t="shared" si="0"/>
        <v>0</v>
      </c>
      <c r="D25" s="110">
        <f>B25-C25</f>
        <v>0</v>
      </c>
      <c r="E25" s="107"/>
      <c r="F25" s="121"/>
      <c r="G25" s="121"/>
      <c r="H25" s="110">
        <v>0</v>
      </c>
    </row>
    <row r="26" spans="1:8" s="97" customFormat="1" ht="21.75" customHeight="1">
      <c r="A26" s="103" t="s">
        <v>41</v>
      </c>
      <c r="B26" s="106">
        <f>SUM(B5,B12:B16,B20)</f>
        <v>217588</v>
      </c>
      <c r="C26" s="106">
        <f>SUM(C12:C16,C20)</f>
        <v>113002</v>
      </c>
      <c r="D26" s="106">
        <f>SUM(D5,D12:D16,D20)</f>
        <v>330590</v>
      </c>
      <c r="E26" s="103" t="s">
        <v>42</v>
      </c>
      <c r="F26" s="105">
        <f>SUM(F5:F23)</f>
        <v>205138</v>
      </c>
      <c r="G26" s="105">
        <f>SUM(G5:G23)</f>
        <v>113002</v>
      </c>
      <c r="H26" s="105">
        <f>SUM(H5:H23)</f>
        <v>318140</v>
      </c>
    </row>
    <row r="27" spans="1:8" s="97" customFormat="1" ht="21.75" customHeight="1">
      <c r="A27" s="122" t="s">
        <v>43</v>
      </c>
      <c r="B27" s="105"/>
      <c r="C27" s="106">
        <f t="shared" si="0"/>
        <v>10389</v>
      </c>
      <c r="D27" s="110">
        <v>10389</v>
      </c>
      <c r="E27" s="123" t="s">
        <v>44</v>
      </c>
      <c r="F27" s="121">
        <v>12450</v>
      </c>
      <c r="G27" s="109">
        <f>H27-F27</f>
        <v>0</v>
      </c>
      <c r="H27" s="110">
        <v>12450</v>
      </c>
    </row>
    <row r="28" spans="1:8" s="97" customFormat="1" ht="21.75" customHeight="1">
      <c r="A28" s="104"/>
      <c r="B28" s="105"/>
      <c r="C28" s="106">
        <f t="shared" si="0"/>
        <v>0</v>
      </c>
      <c r="D28" s="110"/>
      <c r="E28" s="122" t="s">
        <v>45</v>
      </c>
      <c r="F28" s="124"/>
      <c r="G28" s="109">
        <f>H28-F28</f>
        <v>0</v>
      </c>
      <c r="H28" s="110">
        <v>0</v>
      </c>
    </row>
    <row r="29" spans="1:8" s="97" customFormat="1" ht="21.75" customHeight="1">
      <c r="A29" s="104"/>
      <c r="B29" s="105"/>
      <c r="C29" s="106">
        <f t="shared" si="0"/>
        <v>0</v>
      </c>
      <c r="D29" s="110"/>
      <c r="E29" s="122" t="s">
        <v>46</v>
      </c>
      <c r="F29" s="124"/>
      <c r="G29" s="109">
        <v>10389</v>
      </c>
      <c r="H29" s="110">
        <v>10389</v>
      </c>
    </row>
    <row r="30" spans="1:8" s="97" customFormat="1" ht="21.75" customHeight="1">
      <c r="A30" s="104"/>
      <c r="B30" s="105"/>
      <c r="C30" s="106">
        <f t="shared" si="0"/>
        <v>0</v>
      </c>
      <c r="D30" s="110"/>
      <c r="E30" s="122"/>
      <c r="F30" s="125"/>
      <c r="G30" s="125"/>
      <c r="H30" s="105"/>
    </row>
    <row r="31" spans="1:8" s="97" customFormat="1" ht="21.75" customHeight="1">
      <c r="A31" s="104"/>
      <c r="B31" s="105"/>
      <c r="C31" s="106">
        <f t="shared" si="0"/>
        <v>0</v>
      </c>
      <c r="D31" s="105"/>
      <c r="E31" s="126"/>
      <c r="F31" s="105"/>
      <c r="G31" s="125"/>
      <c r="H31" s="105"/>
    </row>
    <row r="32" spans="1:8" s="97" customFormat="1" ht="21.75" customHeight="1">
      <c r="A32" s="104"/>
      <c r="B32" s="105"/>
      <c r="C32" s="106">
        <f t="shared" si="0"/>
        <v>0</v>
      </c>
      <c r="D32" s="110"/>
      <c r="E32" s="126"/>
      <c r="F32" s="125"/>
      <c r="G32" s="125"/>
      <c r="H32" s="105"/>
    </row>
    <row r="33" spans="1:8" s="97" customFormat="1" ht="21.75" customHeight="1">
      <c r="A33" s="123"/>
      <c r="B33" s="105"/>
      <c r="C33" s="106">
        <f t="shared" si="0"/>
        <v>0</v>
      </c>
      <c r="D33" s="110"/>
      <c r="E33" s="126"/>
      <c r="F33" s="125"/>
      <c r="G33" s="125"/>
      <c r="H33" s="105"/>
    </row>
    <row r="34" spans="1:8" s="97" customFormat="1" ht="21.75" customHeight="1">
      <c r="A34" s="104"/>
      <c r="B34" s="105"/>
      <c r="C34" s="106">
        <f t="shared" si="0"/>
        <v>0</v>
      </c>
      <c r="D34" s="110"/>
      <c r="E34" s="126"/>
      <c r="F34" s="125"/>
      <c r="G34" s="125"/>
      <c r="H34" s="105"/>
    </row>
    <row r="35" spans="1:8" s="97" customFormat="1" ht="21.75" customHeight="1">
      <c r="A35" s="103" t="s">
        <v>47</v>
      </c>
      <c r="B35" s="106">
        <f>SUM(B26:B27)</f>
        <v>217588</v>
      </c>
      <c r="C35" s="106">
        <f t="shared" si="0"/>
        <v>123391</v>
      </c>
      <c r="D35" s="106">
        <f>SUM(D26:D27)</f>
        <v>340979</v>
      </c>
      <c r="E35" s="103" t="s">
        <v>48</v>
      </c>
      <c r="F35" s="105">
        <f>SUM(F26:F30)</f>
        <v>217588</v>
      </c>
      <c r="G35" s="105">
        <f>SUM(G26:G30)</f>
        <v>123391</v>
      </c>
      <c r="H35" s="105">
        <f>SUM(H26:H30)</f>
        <v>340979</v>
      </c>
    </row>
    <row r="37" s="98" customFormat="1" ht="14.25">
      <c r="D37" s="127"/>
    </row>
    <row r="38" ht="14.25">
      <c r="E38" s="128">
        <f>H35-D35</f>
        <v>0</v>
      </c>
    </row>
  </sheetData>
  <sheetProtection/>
  <mergeCells count="1">
    <mergeCell ref="A2:H2"/>
  </mergeCells>
  <dataValidations count="1">
    <dataValidation type="whole" allowBlank="1" showInputMessage="1" showErrorMessage="1" error="请输入整数！" sqref="F5:F22 G5:G24 G27:G29">
      <formula1>-100000000</formula1>
      <formula2>100000000</formula2>
    </dataValidation>
  </dataValidations>
  <printOptions horizontalCentered="1"/>
  <pageMargins left="0.71" right="0.71" top="0.59" bottom="0.59" header="0.31" footer="0.31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workbookViewId="0" topLeftCell="A1">
      <selection activeCell="F6" sqref="F6:F13"/>
    </sheetView>
  </sheetViews>
  <sheetFormatPr defaultColWidth="9.00390625" defaultRowHeight="15"/>
  <cols>
    <col min="1" max="1" width="40.7109375" style="76" customWidth="1"/>
    <col min="2" max="4" width="16.140625" style="76" customWidth="1"/>
    <col min="5" max="5" width="40.7109375" style="76" customWidth="1"/>
    <col min="6" max="8" width="16.140625" style="76" customWidth="1"/>
    <col min="9" max="16384" width="9.00390625" style="73" customWidth="1"/>
  </cols>
  <sheetData>
    <row r="1" ht="14.25">
      <c r="A1" s="76" t="s">
        <v>49</v>
      </c>
    </row>
    <row r="2" spans="1:8" s="73" customFormat="1" ht="33" customHeight="1">
      <c r="A2" s="77" t="s">
        <v>50</v>
      </c>
      <c r="B2" s="78"/>
      <c r="C2" s="78"/>
      <c r="D2" s="78"/>
      <c r="E2" s="77"/>
      <c r="F2" s="78"/>
      <c r="G2" s="78"/>
      <c r="H2" s="78"/>
    </row>
    <row r="3" spans="1:8" s="73" customFormat="1" ht="22.5" customHeight="1">
      <c r="A3" s="76" t="s">
        <v>51</v>
      </c>
      <c r="B3" s="76"/>
      <c r="C3" s="76"/>
      <c r="D3" s="76"/>
      <c r="E3" s="79"/>
      <c r="F3" s="76"/>
      <c r="G3" s="76"/>
      <c r="H3" s="76" t="s">
        <v>52</v>
      </c>
    </row>
    <row r="4" spans="1:8" s="74" customFormat="1" ht="22.5" customHeight="1">
      <c r="A4" s="80" t="s">
        <v>53</v>
      </c>
      <c r="B4" s="81" t="s">
        <v>3</v>
      </c>
      <c r="C4" s="81" t="s">
        <v>4</v>
      </c>
      <c r="D4" s="82" t="s">
        <v>5</v>
      </c>
      <c r="E4" s="83" t="s">
        <v>54</v>
      </c>
      <c r="F4" s="81" t="s">
        <v>3</v>
      </c>
      <c r="G4" s="81" t="s">
        <v>4</v>
      </c>
      <c r="H4" s="80" t="s">
        <v>5</v>
      </c>
    </row>
    <row r="5" spans="1:8" s="73" customFormat="1" ht="22.5" customHeight="1">
      <c r="A5" s="84" t="s">
        <v>55</v>
      </c>
      <c r="B5" s="85">
        <f>SUM(B6:B11)</f>
        <v>36057</v>
      </c>
      <c r="C5" s="85">
        <f aca="true" t="shared" si="0" ref="C5:C11">D5-B5</f>
        <v>93635</v>
      </c>
      <c r="D5" s="85">
        <f>SUM(D6:D12)</f>
        <v>129692</v>
      </c>
      <c r="E5" s="84" t="s">
        <v>56</v>
      </c>
      <c r="F5" s="85">
        <f>SUM(F6:F17)</f>
        <v>41092</v>
      </c>
      <c r="G5" s="85">
        <f aca="true" t="shared" si="1" ref="G5:G13">H5-F5</f>
        <v>96976</v>
      </c>
      <c r="H5" s="85">
        <f>SUM(H6:H13)</f>
        <v>138068</v>
      </c>
    </row>
    <row r="6" spans="1:8" s="73" customFormat="1" ht="22.5" customHeight="1">
      <c r="A6" s="86" t="s">
        <v>57</v>
      </c>
      <c r="B6" s="85">
        <v>5</v>
      </c>
      <c r="C6" s="85">
        <f t="shared" si="0"/>
        <v>36</v>
      </c>
      <c r="D6" s="85">
        <v>41</v>
      </c>
      <c r="E6" s="87" t="s">
        <v>58</v>
      </c>
      <c r="F6" s="85">
        <v>4</v>
      </c>
      <c r="G6" s="85">
        <f t="shared" si="1"/>
        <v>1</v>
      </c>
      <c r="H6" s="85">
        <v>5</v>
      </c>
    </row>
    <row r="7" spans="1:8" s="73" customFormat="1" ht="22.5" customHeight="1">
      <c r="A7" s="88" t="s">
        <v>59</v>
      </c>
      <c r="B7" s="85">
        <v>761</v>
      </c>
      <c r="C7" s="85">
        <f t="shared" si="0"/>
        <v>-538</v>
      </c>
      <c r="D7" s="85">
        <v>223</v>
      </c>
      <c r="E7" s="87" t="s">
        <v>60</v>
      </c>
      <c r="F7" s="85">
        <v>10</v>
      </c>
      <c r="G7" s="85">
        <f t="shared" si="1"/>
        <v>164</v>
      </c>
      <c r="H7" s="85">
        <v>174</v>
      </c>
    </row>
    <row r="8" spans="1:8" s="73" customFormat="1" ht="22.5" customHeight="1">
      <c r="A8" s="89" t="s">
        <v>61</v>
      </c>
      <c r="B8" s="85">
        <v>159</v>
      </c>
      <c r="C8" s="85">
        <f t="shared" si="0"/>
        <v>364</v>
      </c>
      <c r="D8" s="85">
        <v>523</v>
      </c>
      <c r="E8" s="87" t="s">
        <v>62</v>
      </c>
      <c r="F8" s="85">
        <v>39953</v>
      </c>
      <c r="G8" s="85">
        <f t="shared" si="1"/>
        <v>94124</v>
      </c>
      <c r="H8" s="85">
        <f>61864+73863-1650</f>
        <v>134077</v>
      </c>
    </row>
    <row r="9" spans="1:9" s="73" customFormat="1" ht="22.5" customHeight="1">
      <c r="A9" s="89" t="s">
        <v>63</v>
      </c>
      <c r="B9" s="85">
        <v>32693</v>
      </c>
      <c r="C9" s="85">
        <f t="shared" si="0"/>
        <v>92710</v>
      </c>
      <c r="D9" s="85">
        <f>53190+73863-1650</f>
        <v>125403</v>
      </c>
      <c r="E9" s="87" t="s">
        <v>64</v>
      </c>
      <c r="F9" s="85"/>
      <c r="G9" s="85">
        <f t="shared" si="1"/>
        <v>995</v>
      </c>
      <c r="H9" s="85">
        <v>995</v>
      </c>
      <c r="I9" s="95"/>
    </row>
    <row r="10" spans="1:8" s="73" customFormat="1" ht="22.5" customHeight="1">
      <c r="A10" s="89" t="s">
        <v>65</v>
      </c>
      <c r="B10" s="85">
        <v>1784</v>
      </c>
      <c r="C10" s="85">
        <f t="shared" si="0"/>
        <v>1076</v>
      </c>
      <c r="D10" s="85">
        <v>2860</v>
      </c>
      <c r="E10" s="87" t="s">
        <v>66</v>
      </c>
      <c r="F10" s="85">
        <v>22</v>
      </c>
      <c r="G10" s="85">
        <f t="shared" si="1"/>
        <v>-7</v>
      </c>
      <c r="H10" s="85">
        <v>15</v>
      </c>
    </row>
    <row r="11" spans="1:8" s="73" customFormat="1" ht="22.5" customHeight="1">
      <c r="A11" s="89" t="s">
        <v>67</v>
      </c>
      <c r="B11" s="85">
        <v>655</v>
      </c>
      <c r="C11" s="73">
        <v>-13</v>
      </c>
      <c r="D11" s="85">
        <v>642</v>
      </c>
      <c r="E11" s="87" t="s">
        <v>68</v>
      </c>
      <c r="F11" s="85">
        <v>1103</v>
      </c>
      <c r="G11" s="85">
        <f t="shared" si="1"/>
        <v>465</v>
      </c>
      <c r="H11" s="85">
        <v>1568</v>
      </c>
    </row>
    <row r="12" spans="1:8" s="73" customFormat="1" ht="22.5" customHeight="1">
      <c r="A12" s="87"/>
      <c r="B12" s="85"/>
      <c r="C12" s="85"/>
      <c r="D12" s="85"/>
      <c r="E12" s="90" t="s">
        <v>69</v>
      </c>
      <c r="F12" s="85"/>
      <c r="G12" s="85">
        <f t="shared" si="1"/>
        <v>1208</v>
      </c>
      <c r="H12" s="85">
        <v>1208</v>
      </c>
    </row>
    <row r="13" spans="1:8" s="73" customFormat="1" ht="22.5" customHeight="1">
      <c r="A13" s="87"/>
      <c r="B13" s="85"/>
      <c r="C13" s="85"/>
      <c r="D13" s="85"/>
      <c r="E13" s="90" t="s">
        <v>70</v>
      </c>
      <c r="F13" s="85"/>
      <c r="G13" s="85">
        <f t="shared" si="1"/>
        <v>26</v>
      </c>
      <c r="H13" s="85">
        <v>26</v>
      </c>
    </row>
    <row r="14" spans="1:12" s="73" customFormat="1" ht="22.5" customHeight="1">
      <c r="A14" s="83"/>
      <c r="B14" s="85"/>
      <c r="C14" s="85"/>
      <c r="D14" s="85"/>
      <c r="E14" s="87"/>
      <c r="F14" s="85"/>
      <c r="G14" s="85"/>
      <c r="H14" s="85"/>
      <c r="L14" s="96" t="s">
        <v>71</v>
      </c>
    </row>
    <row r="15" spans="1:8" s="73" customFormat="1" ht="22.5" customHeight="1">
      <c r="A15" s="91" t="s">
        <v>72</v>
      </c>
      <c r="B15" s="85"/>
      <c r="C15" s="85">
        <f aca="true" t="shared" si="2" ref="C15:C19">D15-B15</f>
        <v>1824</v>
      </c>
      <c r="D15" s="85">
        <v>1824</v>
      </c>
      <c r="E15" s="87" t="s">
        <v>73</v>
      </c>
      <c r="F15" s="85"/>
      <c r="G15" s="85">
        <f>H15-F15</f>
        <v>25460</v>
      </c>
      <c r="H15" s="85">
        <v>25460</v>
      </c>
    </row>
    <row r="16" spans="1:8" s="73" customFormat="1" ht="22.5" customHeight="1">
      <c r="A16" s="91" t="s">
        <v>74</v>
      </c>
      <c r="B16" s="85"/>
      <c r="C16" s="85">
        <f t="shared" si="2"/>
        <v>0</v>
      </c>
      <c r="D16" s="85"/>
      <c r="E16" s="87"/>
      <c r="F16" s="85"/>
      <c r="G16" s="85"/>
      <c r="H16" s="85"/>
    </row>
    <row r="17" spans="1:8" s="73" customFormat="1" ht="22.5" customHeight="1">
      <c r="A17" s="91" t="s">
        <v>75</v>
      </c>
      <c r="B17" s="85">
        <v>5035</v>
      </c>
      <c r="C17" s="85">
        <f t="shared" si="2"/>
        <v>3448</v>
      </c>
      <c r="D17" s="85">
        <v>8483</v>
      </c>
      <c r="E17" s="87"/>
      <c r="F17" s="85"/>
      <c r="G17" s="85"/>
      <c r="H17" s="85"/>
    </row>
    <row r="18" spans="1:8" s="73" customFormat="1" ht="22.5" customHeight="1">
      <c r="A18" s="91" t="s">
        <v>76</v>
      </c>
      <c r="B18" s="85"/>
      <c r="C18" s="85">
        <f t="shared" si="2"/>
        <v>1931</v>
      </c>
      <c r="D18" s="85">
        <v>1931</v>
      </c>
      <c r="E18" s="92"/>
      <c r="F18" s="85"/>
      <c r="G18" s="85"/>
      <c r="H18" s="85"/>
    </row>
    <row r="19" spans="1:8" s="73" customFormat="1" ht="22.5" customHeight="1">
      <c r="A19" s="93" t="s">
        <v>77</v>
      </c>
      <c r="B19" s="85"/>
      <c r="C19" s="85">
        <f t="shared" si="2"/>
        <v>23529</v>
      </c>
      <c r="D19" s="85">
        <v>23529</v>
      </c>
      <c r="E19" s="92"/>
      <c r="F19" s="85"/>
      <c r="G19" s="85"/>
      <c r="H19" s="85"/>
    </row>
    <row r="20" spans="1:8" s="73" customFormat="1" ht="22.5" customHeight="1">
      <c r="A20" s="92"/>
      <c r="B20" s="85"/>
      <c r="C20" s="85"/>
      <c r="D20" s="85"/>
      <c r="E20" s="87"/>
      <c r="F20" s="85"/>
      <c r="G20" s="85"/>
      <c r="H20" s="85"/>
    </row>
    <row r="21" spans="1:8" s="73" customFormat="1" ht="22.5" customHeight="1">
      <c r="A21" s="91"/>
      <c r="B21" s="85"/>
      <c r="C21" s="85"/>
      <c r="D21" s="85"/>
      <c r="E21" s="92"/>
      <c r="F21" s="85"/>
      <c r="G21" s="85"/>
      <c r="H21" s="85"/>
    </row>
    <row r="22" spans="1:8" s="73" customFormat="1" ht="22.5" customHeight="1">
      <c r="A22" s="80"/>
      <c r="B22" s="85"/>
      <c r="C22" s="85"/>
      <c r="D22" s="85"/>
      <c r="E22" s="92"/>
      <c r="F22" s="85"/>
      <c r="G22" s="85"/>
      <c r="H22" s="85"/>
    </row>
    <row r="23" spans="1:8" s="75" customFormat="1" ht="22.5" customHeight="1">
      <c r="A23" s="83" t="s">
        <v>78</v>
      </c>
      <c r="B23" s="85">
        <f>SUM(B5,B15,B16,B17,B19)</f>
        <v>41092</v>
      </c>
      <c r="C23" s="85">
        <f>SUM(C5,C15,C17,C19)</f>
        <v>122436</v>
      </c>
      <c r="D23" s="85">
        <f>SUM(D5,D15,D17,D19)</f>
        <v>163528</v>
      </c>
      <c r="E23" s="83" t="s">
        <v>78</v>
      </c>
      <c r="F23" s="85">
        <f>SUM(F6:F22)</f>
        <v>41092</v>
      </c>
      <c r="G23" s="85">
        <f>SUM(G6:G22)</f>
        <v>122436</v>
      </c>
      <c r="H23" s="85">
        <f>SUM(H5,H15)</f>
        <v>163528</v>
      </c>
    </row>
    <row r="24" spans="1:8" s="73" customFormat="1" ht="14.25">
      <c r="A24" s="76"/>
      <c r="B24" s="76"/>
      <c r="C24" s="76"/>
      <c r="D24" s="76"/>
      <c r="E24" s="76"/>
      <c r="F24" s="76"/>
      <c r="G24" s="76"/>
      <c r="H24" s="76"/>
    </row>
    <row r="25" spans="1:8" s="73" customFormat="1" ht="14.25">
      <c r="A25" s="76"/>
      <c r="B25" s="76"/>
      <c r="C25" s="76"/>
      <c r="D25" s="76"/>
      <c r="E25" s="76"/>
      <c r="F25" s="76"/>
      <c r="G25" s="76"/>
      <c r="H25" s="76"/>
    </row>
    <row r="26" spans="1:8" s="73" customFormat="1" ht="14.25">
      <c r="A26" s="76"/>
      <c r="B26" s="76"/>
      <c r="C26" s="76"/>
      <c r="D26" s="76"/>
      <c r="E26" s="76"/>
      <c r="F26" s="76"/>
      <c r="G26" s="76"/>
      <c r="H26" s="76"/>
    </row>
    <row r="27" spans="1:8" s="73" customFormat="1" ht="14.25">
      <c r="A27" s="76"/>
      <c r="B27" s="76"/>
      <c r="C27" s="76"/>
      <c r="D27" s="76"/>
      <c r="E27" s="76"/>
      <c r="F27" s="94"/>
      <c r="G27" s="76"/>
      <c r="H27" s="76"/>
    </row>
  </sheetData>
  <sheetProtection/>
  <mergeCells count="1">
    <mergeCell ref="A2:H2"/>
  </mergeCells>
  <printOptions horizontalCentered="1"/>
  <pageMargins left="0.75" right="0.75" top="1" bottom="1" header="0.51" footer="0.51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="86" zoomScaleNormal="86" workbookViewId="0" topLeftCell="A1">
      <selection activeCell="G16" sqref="G16"/>
    </sheetView>
  </sheetViews>
  <sheetFormatPr defaultColWidth="9.00390625" defaultRowHeight="15"/>
  <cols>
    <col min="1" max="1" width="42.421875" style="60" customWidth="1"/>
    <col min="2" max="4" width="18.28125" style="61" customWidth="1"/>
    <col min="5" max="5" width="42.421875" style="60" customWidth="1"/>
    <col min="6" max="8" width="18.28125" style="61" customWidth="1"/>
    <col min="9" max="16384" width="9.00390625" style="62" customWidth="1"/>
  </cols>
  <sheetData>
    <row r="1" ht="24" customHeight="1">
      <c r="A1" s="60" t="s">
        <v>79</v>
      </c>
    </row>
    <row r="2" spans="1:8" ht="34.5" customHeight="1">
      <c r="A2" s="63" t="s">
        <v>80</v>
      </c>
      <c r="B2" s="63"/>
      <c r="C2" s="63"/>
      <c r="D2" s="63"/>
      <c r="E2" s="63"/>
      <c r="F2" s="63"/>
      <c r="G2" s="63"/>
      <c r="H2" s="63"/>
    </row>
    <row r="3" spans="1:8" s="56" customFormat="1" ht="34.5" customHeight="1">
      <c r="A3" s="61"/>
      <c r="B3" s="61"/>
      <c r="C3" s="61"/>
      <c r="D3" s="61"/>
      <c r="E3" s="61"/>
      <c r="F3" s="61"/>
      <c r="G3" s="61"/>
      <c r="H3" s="61" t="s">
        <v>52</v>
      </c>
    </row>
    <row r="4" spans="1:8" s="57" customFormat="1" ht="36" customHeight="1">
      <c r="A4" s="64" t="s">
        <v>81</v>
      </c>
      <c r="B4" s="65"/>
      <c r="C4" s="65"/>
      <c r="D4" s="66"/>
      <c r="E4" s="64" t="s">
        <v>82</v>
      </c>
      <c r="F4" s="65"/>
      <c r="G4" s="65"/>
      <c r="H4" s="66"/>
    </row>
    <row r="5" spans="1:8" s="58" customFormat="1" ht="36" customHeight="1">
      <c r="A5" s="67" t="s">
        <v>83</v>
      </c>
      <c r="B5" s="67" t="s">
        <v>3</v>
      </c>
      <c r="C5" s="67" t="s">
        <v>4</v>
      </c>
      <c r="D5" s="67" t="s">
        <v>5</v>
      </c>
      <c r="E5" s="67" t="s">
        <v>83</v>
      </c>
      <c r="F5" s="67" t="s">
        <v>3</v>
      </c>
      <c r="G5" s="67" t="s">
        <v>4</v>
      </c>
      <c r="H5" s="67" t="s">
        <v>5</v>
      </c>
    </row>
    <row r="6" spans="1:8" s="59" customFormat="1" ht="36" customHeight="1">
      <c r="A6" s="68" t="s">
        <v>84</v>
      </c>
      <c r="B6" s="69"/>
      <c r="C6" s="69"/>
      <c r="D6" s="69"/>
      <c r="E6" s="68" t="s">
        <v>85</v>
      </c>
      <c r="F6" s="69"/>
      <c r="G6" s="69"/>
      <c r="H6" s="70"/>
    </row>
    <row r="7" spans="1:8" s="59" customFormat="1" ht="36" customHeight="1">
      <c r="A7" s="68" t="s">
        <v>86</v>
      </c>
      <c r="B7" s="69">
        <v>317</v>
      </c>
      <c r="C7" s="69">
        <v>30</v>
      </c>
      <c r="D7" s="69">
        <v>347</v>
      </c>
      <c r="E7" s="68" t="s">
        <v>87</v>
      </c>
      <c r="F7" s="69"/>
      <c r="G7" s="69"/>
      <c r="H7" s="70"/>
    </row>
    <row r="8" spans="1:8" s="59" customFormat="1" ht="36" customHeight="1">
      <c r="A8" s="68" t="s">
        <v>88</v>
      </c>
      <c r="B8" s="69"/>
      <c r="C8" s="69"/>
      <c r="D8" s="69"/>
      <c r="E8" s="68" t="s">
        <v>89</v>
      </c>
      <c r="F8" s="69"/>
      <c r="G8" s="69"/>
      <c r="H8" s="70"/>
    </row>
    <row r="9" spans="1:8" s="59" customFormat="1" ht="36" customHeight="1">
      <c r="A9" s="68" t="s">
        <v>90</v>
      </c>
      <c r="B9" s="69"/>
      <c r="C9" s="69"/>
      <c r="D9" s="69"/>
      <c r="E9" s="68" t="s">
        <v>91</v>
      </c>
      <c r="F9" s="69"/>
      <c r="G9" s="69"/>
      <c r="H9" s="70"/>
    </row>
    <row r="10" spans="1:8" s="59" customFormat="1" ht="36" customHeight="1">
      <c r="A10" s="68" t="s">
        <v>92</v>
      </c>
      <c r="B10" s="69"/>
      <c r="C10" s="69"/>
      <c r="D10" s="69"/>
      <c r="E10" s="71" t="s">
        <v>93</v>
      </c>
      <c r="F10" s="69">
        <v>317</v>
      </c>
      <c r="G10" s="69">
        <v>30</v>
      </c>
      <c r="H10" s="70">
        <v>347</v>
      </c>
    </row>
    <row r="11" spans="1:8" s="59" customFormat="1" ht="36" customHeight="1">
      <c r="A11" s="71" t="s">
        <v>94</v>
      </c>
      <c r="B11" s="69"/>
      <c r="C11" s="69"/>
      <c r="D11" s="69"/>
      <c r="E11" s="68" t="s">
        <v>95</v>
      </c>
      <c r="F11" s="69"/>
      <c r="G11" s="69"/>
      <c r="H11" s="70"/>
    </row>
    <row r="12" spans="1:8" s="59" customFormat="1" ht="36" customHeight="1">
      <c r="A12" s="68"/>
      <c r="B12" s="69"/>
      <c r="C12" s="69"/>
      <c r="D12" s="69"/>
      <c r="E12" s="71" t="s">
        <v>96</v>
      </c>
      <c r="F12" s="69"/>
      <c r="G12" s="69"/>
      <c r="H12" s="70"/>
    </row>
    <row r="13" spans="1:8" s="59" customFormat="1" ht="36" customHeight="1">
      <c r="A13" s="68"/>
      <c r="B13" s="69"/>
      <c r="C13" s="69"/>
      <c r="D13" s="69"/>
      <c r="E13" s="68"/>
      <c r="F13" s="69"/>
      <c r="G13" s="69"/>
      <c r="H13" s="70"/>
    </row>
    <row r="14" spans="1:8" s="59" customFormat="1" ht="36" customHeight="1">
      <c r="A14" s="72" t="s">
        <v>97</v>
      </c>
      <c r="B14" s="69">
        <f>SUM(B6:B11)</f>
        <v>317</v>
      </c>
      <c r="C14" s="69">
        <v>30</v>
      </c>
      <c r="D14" s="69">
        <f>SUM(D6:D11)</f>
        <v>347</v>
      </c>
      <c r="E14" s="72" t="s">
        <v>98</v>
      </c>
      <c r="F14" s="69">
        <f>SUM(F6:F12)</f>
        <v>317</v>
      </c>
      <c r="G14" s="69">
        <v>30</v>
      </c>
      <c r="H14" s="69">
        <f>SUM(H6:H12)</f>
        <v>347</v>
      </c>
    </row>
    <row r="15" spans="1:8" s="59" customFormat="1" ht="36" customHeight="1">
      <c r="A15" s="71" t="s">
        <v>99</v>
      </c>
      <c r="B15" s="69"/>
      <c r="C15" s="69"/>
      <c r="D15" s="69"/>
      <c r="E15" s="71" t="s">
        <v>100</v>
      </c>
      <c r="F15" s="69"/>
      <c r="G15" s="69"/>
      <c r="H15" s="70"/>
    </row>
    <row r="16" spans="1:8" s="59" customFormat="1" ht="36" customHeight="1">
      <c r="A16" s="68"/>
      <c r="B16" s="69"/>
      <c r="C16" s="69"/>
      <c r="D16" s="69"/>
      <c r="E16" s="68"/>
      <c r="F16" s="69"/>
      <c r="G16" s="69"/>
      <c r="H16" s="70"/>
    </row>
    <row r="17" spans="1:8" s="59" customFormat="1" ht="36" customHeight="1">
      <c r="A17" s="72" t="s">
        <v>101</v>
      </c>
      <c r="B17" s="69">
        <f>SUM(B14:B15)</f>
        <v>317</v>
      </c>
      <c r="C17" s="69">
        <f>SUM(C14:C15)</f>
        <v>30</v>
      </c>
      <c r="D17" s="69">
        <f>SUM(D14:D15)</f>
        <v>347</v>
      </c>
      <c r="E17" s="72" t="s">
        <v>102</v>
      </c>
      <c r="F17" s="69">
        <f>SUM(F14:F15)</f>
        <v>317</v>
      </c>
      <c r="G17" s="69">
        <f>SUM(G14:G15)</f>
        <v>30</v>
      </c>
      <c r="H17" s="69">
        <f>SUM(H14:H15)</f>
        <v>347</v>
      </c>
    </row>
  </sheetData>
  <sheetProtection/>
  <mergeCells count="3">
    <mergeCell ref="A2:H2"/>
    <mergeCell ref="A4:D4"/>
    <mergeCell ref="E4:H4"/>
  </mergeCells>
  <printOptions horizontalCentered="1"/>
  <pageMargins left="0.74" right="0.75" top="0.43" bottom="0.98" header="0.51" footer="0.51"/>
  <pageSetup firstPageNumber="61" useFirstPageNumber="1" fitToHeight="0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8"/>
  <sheetViews>
    <sheetView workbookViewId="0" topLeftCell="A1">
      <selection activeCell="A4" sqref="A4:C7"/>
    </sheetView>
  </sheetViews>
  <sheetFormatPr defaultColWidth="9.00390625" defaultRowHeight="30" customHeight="1"/>
  <cols>
    <col min="1" max="1" width="67.00390625" style="41" customWidth="1"/>
    <col min="2" max="2" width="21.7109375" style="42" customWidth="1"/>
    <col min="3" max="3" width="20.421875" style="43" customWidth="1"/>
    <col min="4" max="6" width="9.00390625" style="43" customWidth="1"/>
    <col min="7" max="7" width="23.7109375" style="43" customWidth="1"/>
    <col min="8" max="8" width="15.421875" style="43" customWidth="1"/>
    <col min="9" max="16384" width="9.00390625" style="43" customWidth="1"/>
  </cols>
  <sheetData>
    <row r="1" ht="30" customHeight="1">
      <c r="A1" s="44" t="s">
        <v>103</v>
      </c>
    </row>
    <row r="2" spans="1:3" s="37" customFormat="1" ht="39.75" customHeight="1">
      <c r="A2" s="45" t="s">
        <v>104</v>
      </c>
      <c r="B2" s="45"/>
      <c r="C2" s="45"/>
    </row>
    <row r="3" spans="1:2" s="38" customFormat="1" ht="19.5" customHeight="1">
      <c r="A3" s="46"/>
      <c r="B3" s="47" t="s">
        <v>105</v>
      </c>
    </row>
    <row r="4" spans="1:3" s="39" customFormat="1" ht="33" customHeight="1">
      <c r="A4" s="48" t="s">
        <v>106</v>
      </c>
      <c r="B4" s="49" t="s">
        <v>107</v>
      </c>
      <c r="C4" s="49" t="s">
        <v>108</v>
      </c>
    </row>
    <row r="5" spans="1:216" s="40" customFormat="1" ht="33" customHeight="1">
      <c r="A5" s="50" t="s">
        <v>109</v>
      </c>
      <c r="B5" s="51">
        <v>20525321.410000008</v>
      </c>
      <c r="C5" s="51">
        <v>20525321.410000008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</row>
    <row r="6" spans="1:8" ht="30" customHeight="1">
      <c r="A6" s="52" t="s">
        <v>110</v>
      </c>
      <c r="B6" s="51">
        <v>156017373.72</v>
      </c>
      <c r="C6" s="51">
        <v>156017373.72</v>
      </c>
      <c r="G6" s="53"/>
      <c r="H6" s="54"/>
    </row>
    <row r="7" spans="1:3" ht="30" customHeight="1">
      <c r="A7" s="50" t="s">
        <v>111</v>
      </c>
      <c r="B7" s="51">
        <f>SUM(B5:B6)</f>
        <v>176542695.13</v>
      </c>
      <c r="C7" s="51">
        <f>SUM(C5:C6)</f>
        <v>176542695.13</v>
      </c>
    </row>
    <row r="8" ht="30" customHeight="1">
      <c r="C8" s="55"/>
    </row>
  </sheetData>
  <sheetProtection/>
  <mergeCells count="1">
    <mergeCell ref="A2:C2"/>
  </mergeCells>
  <printOptions horizontalCentered="1"/>
  <pageMargins left="0.71" right="0.71" top="0.75" bottom="0.75" header="0.31" footer="0.3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D40" sqref="D40"/>
    </sheetView>
  </sheetViews>
  <sheetFormatPr defaultColWidth="9.00390625" defaultRowHeight="15"/>
  <cols>
    <col min="1" max="1" width="25.8515625" style="0" customWidth="1"/>
    <col min="2" max="2" width="72.421875" style="0" customWidth="1"/>
    <col min="3" max="3" width="15.421875" style="0" customWidth="1"/>
    <col min="4" max="4" width="14.421875" style="17" customWidth="1"/>
    <col min="5" max="5" width="13.140625" style="0" customWidth="1"/>
  </cols>
  <sheetData>
    <row r="1" ht="19.5" customHeight="1">
      <c r="A1" t="s">
        <v>112</v>
      </c>
    </row>
    <row r="2" spans="1:5" ht="35.25" customHeight="1">
      <c r="A2" s="18" t="s">
        <v>113</v>
      </c>
      <c r="B2" s="18"/>
      <c r="C2" s="18"/>
      <c r="D2" s="18"/>
      <c r="E2" s="18"/>
    </row>
    <row r="3" spans="1:5" ht="19.5" customHeight="1">
      <c r="A3" s="19"/>
      <c r="E3" s="20" t="s">
        <v>52</v>
      </c>
    </row>
    <row r="4" spans="1:5" s="14" customFormat="1" ht="24.75" customHeight="1">
      <c r="A4" s="21" t="s">
        <v>114</v>
      </c>
      <c r="B4" s="21" t="s">
        <v>115</v>
      </c>
      <c r="C4" s="21" t="s">
        <v>116</v>
      </c>
      <c r="D4" s="21" t="s">
        <v>117</v>
      </c>
      <c r="E4" s="21" t="s">
        <v>118</v>
      </c>
    </row>
    <row r="5" spans="1:5" s="33" customFormat="1" ht="26.25" customHeight="1">
      <c r="A5" s="34" t="s">
        <v>119</v>
      </c>
      <c r="B5" s="22" t="s">
        <v>120</v>
      </c>
      <c r="C5" s="23">
        <v>25050</v>
      </c>
      <c r="D5" s="23" t="s">
        <v>121</v>
      </c>
      <c r="E5" s="32"/>
    </row>
    <row r="6" spans="1:5" s="33" customFormat="1" ht="26.25" customHeight="1">
      <c r="A6" s="22" t="s">
        <v>122</v>
      </c>
      <c r="B6" s="22" t="s">
        <v>123</v>
      </c>
      <c r="C6" s="23">
        <v>1950</v>
      </c>
      <c r="D6" s="23" t="s">
        <v>121</v>
      </c>
      <c r="E6" s="32"/>
    </row>
    <row r="7" spans="1:5" ht="27" customHeight="1">
      <c r="A7" s="35" t="s">
        <v>111</v>
      </c>
      <c r="B7" s="36"/>
      <c r="C7" s="31">
        <f>SUM(C5:C6)</f>
        <v>27000</v>
      </c>
      <c r="D7" s="21"/>
      <c r="E7" s="32"/>
    </row>
  </sheetData>
  <sheetProtection/>
  <mergeCells count="2">
    <mergeCell ref="A2:E2"/>
    <mergeCell ref="A7:B7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17" sqref="A17"/>
    </sheetView>
  </sheetViews>
  <sheetFormatPr defaultColWidth="9.00390625" defaultRowHeight="15"/>
  <cols>
    <col min="1" max="1" width="25.8515625" style="0" customWidth="1"/>
    <col min="2" max="2" width="72.421875" style="0" customWidth="1"/>
    <col min="3" max="3" width="15.421875" style="0" customWidth="1"/>
    <col min="4" max="4" width="14.421875" style="17" customWidth="1"/>
    <col min="5" max="5" width="13.140625" style="0" customWidth="1"/>
  </cols>
  <sheetData>
    <row r="1" ht="19.5" customHeight="1">
      <c r="A1" t="s">
        <v>124</v>
      </c>
    </row>
    <row r="2" spans="1:5" ht="35.25" customHeight="1">
      <c r="A2" s="18" t="s">
        <v>125</v>
      </c>
      <c r="B2" s="18"/>
      <c r="C2" s="18"/>
      <c r="D2" s="18"/>
      <c r="E2" s="18"/>
    </row>
    <row r="3" spans="1:5" ht="19.5" customHeight="1">
      <c r="A3" s="19"/>
      <c r="E3" s="20" t="s">
        <v>52</v>
      </c>
    </row>
    <row r="4" spans="1:5" s="14" customFormat="1" ht="24.75" customHeight="1">
      <c r="A4" s="21" t="s">
        <v>114</v>
      </c>
      <c r="B4" s="21" t="s">
        <v>115</v>
      </c>
      <c r="C4" s="21" t="s">
        <v>116</v>
      </c>
      <c r="D4" s="21" t="s">
        <v>117</v>
      </c>
      <c r="E4" s="21" t="s">
        <v>118</v>
      </c>
    </row>
    <row r="5" spans="1:5" s="15" customFormat="1" ht="33.75" customHeight="1">
      <c r="A5" s="22" t="s">
        <v>122</v>
      </c>
      <c r="B5" s="22" t="s">
        <v>126</v>
      </c>
      <c r="C5" s="23">
        <v>820</v>
      </c>
      <c r="D5" s="23" t="s">
        <v>121</v>
      </c>
      <c r="E5" s="23"/>
    </row>
    <row r="6" spans="1:5" s="15" customFormat="1" ht="33" customHeight="1">
      <c r="A6" s="22" t="s">
        <v>127</v>
      </c>
      <c r="B6" s="22" t="s">
        <v>128</v>
      </c>
      <c r="C6" s="23">
        <v>768</v>
      </c>
      <c r="D6" s="23" t="s">
        <v>121</v>
      </c>
      <c r="E6" s="23"/>
    </row>
    <row r="7" spans="1:5" s="15" customFormat="1" ht="32.25" customHeight="1">
      <c r="A7" s="22" t="s">
        <v>129</v>
      </c>
      <c r="B7" s="22" t="s">
        <v>130</v>
      </c>
      <c r="C7" s="23">
        <v>387</v>
      </c>
      <c r="D7" s="23" t="s">
        <v>121</v>
      </c>
      <c r="E7" s="23"/>
    </row>
    <row r="8" spans="1:5" s="15" customFormat="1" ht="32.25" customHeight="1">
      <c r="A8" s="22" t="s">
        <v>131</v>
      </c>
      <c r="B8" s="22" t="s">
        <v>132</v>
      </c>
      <c r="C8" s="23">
        <v>1048</v>
      </c>
      <c r="D8" s="23" t="s">
        <v>121</v>
      </c>
      <c r="E8" s="23"/>
    </row>
    <row r="9" spans="1:5" s="15" customFormat="1" ht="33" customHeight="1">
      <c r="A9" s="22" t="s">
        <v>122</v>
      </c>
      <c r="B9" s="22" t="s">
        <v>133</v>
      </c>
      <c r="C9" s="23">
        <v>345</v>
      </c>
      <c r="D9" s="23" t="s">
        <v>121</v>
      </c>
      <c r="E9" s="23"/>
    </row>
    <row r="10" spans="1:5" s="15" customFormat="1" ht="33" customHeight="1">
      <c r="A10" s="22" t="s">
        <v>134</v>
      </c>
      <c r="B10" s="22" t="s">
        <v>135</v>
      </c>
      <c r="C10" s="23">
        <v>700</v>
      </c>
      <c r="D10" s="23" t="s">
        <v>121</v>
      </c>
      <c r="E10" s="23"/>
    </row>
    <row r="11" spans="1:5" s="15" customFormat="1" ht="33.75" customHeight="1">
      <c r="A11" s="22" t="s">
        <v>127</v>
      </c>
      <c r="B11" s="22" t="s">
        <v>136</v>
      </c>
      <c r="C11" s="23">
        <v>978</v>
      </c>
      <c r="D11" s="23" t="s">
        <v>121</v>
      </c>
      <c r="E11" s="23"/>
    </row>
    <row r="12" spans="1:5" s="15" customFormat="1" ht="33.75" customHeight="1">
      <c r="A12" s="24" t="s">
        <v>137</v>
      </c>
      <c r="B12" s="25"/>
      <c r="C12" s="26">
        <f>SUM(C5:C11)</f>
        <v>5046</v>
      </c>
      <c r="D12" s="26" t="s">
        <v>121</v>
      </c>
      <c r="E12" s="23"/>
    </row>
    <row r="13" spans="1:5" s="15" customFormat="1" ht="32.25" customHeight="1">
      <c r="A13" s="22" t="s">
        <v>138</v>
      </c>
      <c r="B13" s="22" t="s">
        <v>139</v>
      </c>
      <c r="C13" s="23">
        <v>1485</v>
      </c>
      <c r="D13" s="23" t="s">
        <v>140</v>
      </c>
      <c r="E13" s="23"/>
    </row>
    <row r="14" spans="1:5" s="15" customFormat="1" ht="33" customHeight="1">
      <c r="A14" s="22" t="s">
        <v>141</v>
      </c>
      <c r="B14" s="22" t="s">
        <v>142</v>
      </c>
      <c r="C14" s="23">
        <v>11175</v>
      </c>
      <c r="D14" s="23" t="s">
        <v>140</v>
      </c>
      <c r="E14" s="23"/>
    </row>
    <row r="15" spans="1:5" s="15" customFormat="1" ht="33" customHeight="1">
      <c r="A15" s="22" t="s">
        <v>122</v>
      </c>
      <c r="B15" s="22" t="s">
        <v>143</v>
      </c>
      <c r="C15" s="23">
        <v>1269</v>
      </c>
      <c r="D15" s="23" t="s">
        <v>140</v>
      </c>
      <c r="E15" s="23"/>
    </row>
    <row r="16" spans="1:5" s="15" customFormat="1" ht="33" customHeight="1">
      <c r="A16" s="22" t="s">
        <v>144</v>
      </c>
      <c r="B16" s="22" t="s">
        <v>145</v>
      </c>
      <c r="C16" s="23">
        <v>2000</v>
      </c>
      <c r="D16" s="23" t="s">
        <v>140</v>
      </c>
      <c r="E16" s="23"/>
    </row>
    <row r="17" spans="1:5" s="16" customFormat="1" ht="33" customHeight="1">
      <c r="A17" s="27" t="s">
        <v>144</v>
      </c>
      <c r="B17" s="27" t="s">
        <v>146</v>
      </c>
      <c r="C17" s="28">
        <v>800</v>
      </c>
      <c r="D17" s="23" t="s">
        <v>140</v>
      </c>
      <c r="E17" s="28"/>
    </row>
    <row r="18" spans="1:5" s="16" customFormat="1" ht="33" customHeight="1">
      <c r="A18" s="27" t="s">
        <v>147</v>
      </c>
      <c r="B18" s="27" t="s">
        <v>148</v>
      </c>
      <c r="C18" s="28">
        <v>6800</v>
      </c>
      <c r="D18" s="23" t="s">
        <v>140</v>
      </c>
      <c r="E18" s="28"/>
    </row>
    <row r="19" spans="1:5" s="16" customFormat="1" ht="33" customHeight="1">
      <c r="A19" s="24" t="s">
        <v>137</v>
      </c>
      <c r="B19" s="27"/>
      <c r="C19" s="29">
        <f>SUM(C13:C18)</f>
        <v>23529</v>
      </c>
      <c r="D19" s="26" t="s">
        <v>140</v>
      </c>
      <c r="E19" s="28"/>
    </row>
    <row r="20" spans="1:5" ht="27" customHeight="1">
      <c r="A20" s="30" t="s">
        <v>111</v>
      </c>
      <c r="B20" s="30"/>
      <c r="C20" s="31">
        <f>SUM(C12,C19)</f>
        <v>28575</v>
      </c>
      <c r="D20" s="21"/>
      <c r="E20" s="32"/>
    </row>
  </sheetData>
  <sheetProtection/>
  <mergeCells count="2">
    <mergeCell ref="A2:E2"/>
    <mergeCell ref="A20:B2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C6" sqref="C6"/>
    </sheetView>
  </sheetViews>
  <sheetFormatPr defaultColWidth="9.00390625" defaultRowHeight="15"/>
  <cols>
    <col min="1" max="1" width="11.00390625" style="1" customWidth="1"/>
    <col min="2" max="2" width="43.421875" style="1" customWidth="1"/>
    <col min="3" max="3" width="19.7109375" style="1" customWidth="1"/>
    <col min="4" max="4" width="35.57421875" style="1" customWidth="1"/>
    <col min="5" max="16384" width="9.00390625" style="1" customWidth="1"/>
  </cols>
  <sheetData>
    <row r="1" spans="1:4" ht="13.5">
      <c r="A1" s="2" t="s">
        <v>149</v>
      </c>
      <c r="B1" s="3"/>
      <c r="C1" s="3"/>
      <c r="D1" s="3"/>
    </row>
    <row r="2" spans="1:4" ht="58.5" customHeight="1">
      <c r="A2" s="4" t="s">
        <v>150</v>
      </c>
      <c r="B2" s="4"/>
      <c r="C2" s="4"/>
      <c r="D2" s="4"/>
    </row>
    <row r="3" spans="1:4" ht="21" customHeight="1">
      <c r="A3" s="2"/>
      <c r="B3" s="2"/>
      <c r="C3" s="2"/>
      <c r="D3" s="5" t="s">
        <v>151</v>
      </c>
    </row>
    <row r="4" spans="1:4" ht="13.5">
      <c r="A4" s="6" t="s">
        <v>152</v>
      </c>
      <c r="B4" s="6" t="s">
        <v>115</v>
      </c>
      <c r="C4" s="6" t="s">
        <v>153</v>
      </c>
      <c r="D4" s="6" t="s">
        <v>154</v>
      </c>
    </row>
    <row r="5" spans="1:4" ht="13.5">
      <c r="A5" s="6"/>
      <c r="B5" s="6"/>
      <c r="C5" s="6"/>
      <c r="D5" s="6"/>
    </row>
    <row r="6" spans="1:4" ht="29.25" customHeight="1">
      <c r="A6" s="6"/>
      <c r="B6" s="6" t="s">
        <v>111</v>
      </c>
      <c r="C6" s="7">
        <v>668921640</v>
      </c>
      <c r="D6" s="6"/>
    </row>
    <row r="7" spans="1:4" ht="30" customHeight="1">
      <c r="A7" s="8">
        <v>1</v>
      </c>
      <c r="B7" s="9" t="s">
        <v>155</v>
      </c>
      <c r="C7" s="10">
        <v>9877350</v>
      </c>
      <c r="D7" s="8" t="s">
        <v>156</v>
      </c>
    </row>
    <row r="8" spans="1:4" ht="30" customHeight="1">
      <c r="A8" s="8">
        <v>2</v>
      </c>
      <c r="B8" s="9" t="s">
        <v>157</v>
      </c>
      <c r="C8" s="10">
        <v>5997000</v>
      </c>
      <c r="D8" s="8" t="s">
        <v>156</v>
      </c>
    </row>
    <row r="9" spans="1:4" ht="30" customHeight="1">
      <c r="A9" s="8">
        <v>3</v>
      </c>
      <c r="B9" s="9" t="s">
        <v>158</v>
      </c>
      <c r="C9" s="10">
        <v>6160000</v>
      </c>
      <c r="D9" s="8" t="s">
        <v>159</v>
      </c>
    </row>
    <row r="10" spans="1:4" ht="30" customHeight="1">
      <c r="A10" s="8">
        <v>4</v>
      </c>
      <c r="B10" s="9" t="s">
        <v>160</v>
      </c>
      <c r="C10" s="10">
        <v>4504000</v>
      </c>
      <c r="D10" s="8" t="s">
        <v>161</v>
      </c>
    </row>
    <row r="11" spans="1:4" ht="30" customHeight="1">
      <c r="A11" s="8">
        <v>5</v>
      </c>
      <c r="B11" s="9" t="s">
        <v>162</v>
      </c>
      <c r="C11" s="10">
        <v>4588500</v>
      </c>
      <c r="D11" s="8" t="s">
        <v>156</v>
      </c>
    </row>
    <row r="12" spans="1:4" ht="30" customHeight="1">
      <c r="A12" s="8">
        <v>6</v>
      </c>
      <c r="B12" s="9" t="s">
        <v>163</v>
      </c>
      <c r="C12" s="10">
        <v>29430000</v>
      </c>
      <c r="D12" s="8" t="s">
        <v>156</v>
      </c>
    </row>
    <row r="13" spans="1:4" ht="30" customHeight="1">
      <c r="A13" s="8">
        <v>7</v>
      </c>
      <c r="B13" s="9" t="s">
        <v>164</v>
      </c>
      <c r="C13" s="10">
        <v>3810000</v>
      </c>
      <c r="D13" s="8" t="s">
        <v>156</v>
      </c>
    </row>
    <row r="14" spans="1:4" ht="30" customHeight="1">
      <c r="A14" s="8">
        <v>8</v>
      </c>
      <c r="B14" s="9" t="s">
        <v>165</v>
      </c>
      <c r="C14" s="10">
        <v>29380000</v>
      </c>
      <c r="D14" s="8" t="s">
        <v>156</v>
      </c>
    </row>
    <row r="15" spans="1:4" ht="30" customHeight="1">
      <c r="A15" s="8">
        <v>9</v>
      </c>
      <c r="B15" s="9" t="s">
        <v>166</v>
      </c>
      <c r="C15" s="10">
        <v>11940000</v>
      </c>
      <c r="D15" s="8" t="s">
        <v>159</v>
      </c>
    </row>
    <row r="16" spans="1:4" ht="30" customHeight="1">
      <c r="A16" s="8">
        <v>10</v>
      </c>
      <c r="B16" s="9" t="s">
        <v>167</v>
      </c>
      <c r="C16" s="10">
        <v>9847000</v>
      </c>
      <c r="D16" s="8" t="s">
        <v>159</v>
      </c>
    </row>
    <row r="17" spans="1:4" ht="30" customHeight="1">
      <c r="A17" s="8">
        <v>11</v>
      </c>
      <c r="B17" s="9" t="s">
        <v>168</v>
      </c>
      <c r="C17" s="10">
        <v>7321400</v>
      </c>
      <c r="D17" s="8" t="s">
        <v>159</v>
      </c>
    </row>
    <row r="18" spans="1:4" ht="30" customHeight="1">
      <c r="A18" s="8">
        <v>12</v>
      </c>
      <c r="B18" s="9" t="s">
        <v>169</v>
      </c>
      <c r="C18" s="10">
        <v>6483600</v>
      </c>
      <c r="D18" s="8" t="s">
        <v>159</v>
      </c>
    </row>
    <row r="19" spans="1:4" ht="30" customHeight="1">
      <c r="A19" s="8">
        <v>13</v>
      </c>
      <c r="B19" s="9" t="s">
        <v>170</v>
      </c>
      <c r="C19" s="10">
        <v>9117500</v>
      </c>
      <c r="D19" s="8" t="s">
        <v>159</v>
      </c>
    </row>
    <row r="20" spans="1:4" ht="30" customHeight="1">
      <c r="A20" s="8">
        <v>14</v>
      </c>
      <c r="B20" s="9" t="s">
        <v>171</v>
      </c>
      <c r="C20" s="10">
        <v>50000000</v>
      </c>
      <c r="D20" s="8" t="s">
        <v>159</v>
      </c>
    </row>
    <row r="21" spans="1:4" ht="30" customHeight="1">
      <c r="A21" s="8">
        <v>15</v>
      </c>
      <c r="B21" s="9" t="s">
        <v>172</v>
      </c>
      <c r="C21" s="10">
        <v>9000000</v>
      </c>
      <c r="D21" s="8" t="s">
        <v>159</v>
      </c>
    </row>
    <row r="22" spans="1:4" ht="30" customHeight="1">
      <c r="A22" s="8">
        <v>16</v>
      </c>
      <c r="B22" s="9" t="s">
        <v>173</v>
      </c>
      <c r="C22" s="10">
        <v>7680000</v>
      </c>
      <c r="D22" s="8" t="s">
        <v>159</v>
      </c>
    </row>
    <row r="23" spans="1:4" ht="30" customHeight="1">
      <c r="A23" s="8">
        <v>17</v>
      </c>
      <c r="B23" s="9" t="s">
        <v>174</v>
      </c>
      <c r="C23" s="10">
        <v>4000000</v>
      </c>
      <c r="D23" s="8" t="s">
        <v>159</v>
      </c>
    </row>
    <row r="24" spans="1:4" ht="30" customHeight="1">
      <c r="A24" s="8">
        <v>18</v>
      </c>
      <c r="B24" s="9" t="s">
        <v>175</v>
      </c>
      <c r="C24" s="10">
        <v>30000000</v>
      </c>
      <c r="D24" s="8" t="s">
        <v>159</v>
      </c>
    </row>
    <row r="25" spans="1:4" ht="30" customHeight="1">
      <c r="A25" s="8">
        <v>19</v>
      </c>
      <c r="B25" s="9" t="s">
        <v>176</v>
      </c>
      <c r="C25" s="10">
        <v>90000000</v>
      </c>
      <c r="D25" s="8" t="s">
        <v>159</v>
      </c>
    </row>
    <row r="26" spans="1:4" ht="30" customHeight="1">
      <c r="A26" s="8">
        <v>20</v>
      </c>
      <c r="B26" s="9" t="s">
        <v>177</v>
      </c>
      <c r="C26" s="10">
        <v>3858790</v>
      </c>
      <c r="D26" s="8" t="s">
        <v>159</v>
      </c>
    </row>
    <row r="27" spans="1:4" ht="30" customHeight="1">
      <c r="A27" s="8">
        <v>21</v>
      </c>
      <c r="B27" s="9" t="s">
        <v>178</v>
      </c>
      <c r="C27" s="10">
        <v>14950000</v>
      </c>
      <c r="D27" s="8" t="s">
        <v>161</v>
      </c>
    </row>
    <row r="28" spans="1:4" ht="30" customHeight="1">
      <c r="A28" s="8">
        <v>22</v>
      </c>
      <c r="B28" s="9" t="s">
        <v>179</v>
      </c>
      <c r="C28" s="10">
        <v>15000000</v>
      </c>
      <c r="D28" s="8" t="s">
        <v>156</v>
      </c>
    </row>
    <row r="29" spans="1:4" ht="30" customHeight="1">
      <c r="A29" s="8">
        <v>23</v>
      </c>
      <c r="B29" s="9" t="s">
        <v>180</v>
      </c>
      <c r="C29" s="10">
        <v>9000000</v>
      </c>
      <c r="D29" s="8" t="s">
        <v>181</v>
      </c>
    </row>
    <row r="30" spans="1:4" ht="30" customHeight="1">
      <c r="A30" s="8">
        <v>24</v>
      </c>
      <c r="B30" s="9" t="s">
        <v>182</v>
      </c>
      <c r="C30" s="10">
        <v>5000000</v>
      </c>
      <c r="D30" s="8" t="s">
        <v>181</v>
      </c>
    </row>
    <row r="31" spans="1:4" ht="30" customHeight="1">
      <c r="A31" s="8">
        <v>25</v>
      </c>
      <c r="B31" s="9" t="s">
        <v>183</v>
      </c>
      <c r="C31" s="10">
        <v>48000000</v>
      </c>
      <c r="D31" s="8" t="s">
        <v>184</v>
      </c>
    </row>
    <row r="32" spans="1:4" ht="30" customHeight="1">
      <c r="A32" s="8">
        <v>26</v>
      </c>
      <c r="B32" s="9" t="s">
        <v>185</v>
      </c>
      <c r="C32" s="10">
        <v>71070000</v>
      </c>
      <c r="D32" s="8" t="s">
        <v>184</v>
      </c>
    </row>
    <row r="33" spans="1:4" ht="30" customHeight="1">
      <c r="A33" s="8">
        <v>27</v>
      </c>
      <c r="B33" s="11" t="s">
        <v>186</v>
      </c>
      <c r="C33" s="10">
        <v>4559000</v>
      </c>
      <c r="D33" s="8" t="s">
        <v>184</v>
      </c>
    </row>
    <row r="34" spans="1:4" ht="30" customHeight="1">
      <c r="A34" s="8">
        <v>28</v>
      </c>
      <c r="B34" s="9" t="s">
        <v>187</v>
      </c>
      <c r="C34" s="10">
        <v>18328200</v>
      </c>
      <c r="D34" s="8" t="s">
        <v>184</v>
      </c>
    </row>
    <row r="35" spans="1:4" ht="30" customHeight="1">
      <c r="A35" s="8">
        <v>29</v>
      </c>
      <c r="B35" s="12" t="s">
        <v>188</v>
      </c>
      <c r="C35" s="10">
        <v>28000000</v>
      </c>
      <c r="D35" s="13" t="s">
        <v>189</v>
      </c>
    </row>
    <row r="36" spans="1:4" ht="30" customHeight="1">
      <c r="A36" s="8">
        <v>30</v>
      </c>
      <c r="B36" s="12" t="s">
        <v>190</v>
      </c>
      <c r="C36" s="10">
        <v>3035700</v>
      </c>
      <c r="D36" s="13" t="s">
        <v>189</v>
      </c>
    </row>
    <row r="37" spans="1:4" ht="30" customHeight="1">
      <c r="A37" s="8">
        <v>31</v>
      </c>
      <c r="B37" s="9" t="s">
        <v>191</v>
      </c>
      <c r="C37" s="10">
        <v>35750000</v>
      </c>
      <c r="D37" s="8" t="s">
        <v>189</v>
      </c>
    </row>
    <row r="38" spans="1:4" s="1" customFormat="1" ht="30" customHeight="1">
      <c r="A38" s="8">
        <v>32</v>
      </c>
      <c r="B38" s="12" t="s">
        <v>192</v>
      </c>
      <c r="C38" s="10">
        <v>3150000</v>
      </c>
      <c r="D38" s="8" t="s">
        <v>189</v>
      </c>
    </row>
    <row r="39" spans="1:4" ht="30" customHeight="1">
      <c r="A39" s="8">
        <v>33</v>
      </c>
      <c r="B39" s="12" t="s">
        <v>193</v>
      </c>
      <c r="C39" s="10">
        <v>9528600</v>
      </c>
      <c r="D39" s="13" t="s">
        <v>189</v>
      </c>
    </row>
    <row r="40" spans="1:4" ht="30" customHeight="1">
      <c r="A40" s="8">
        <v>34</v>
      </c>
      <c r="B40" s="12" t="s">
        <v>194</v>
      </c>
      <c r="C40" s="10">
        <v>4000000</v>
      </c>
      <c r="D40" s="8" t="s">
        <v>189</v>
      </c>
    </row>
    <row r="41" spans="1:4" ht="30" customHeight="1">
      <c r="A41" s="8">
        <v>35</v>
      </c>
      <c r="B41" s="9" t="s">
        <v>195</v>
      </c>
      <c r="C41" s="10">
        <v>66555000</v>
      </c>
      <c r="D41" s="8" t="s">
        <v>159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5" right="0.75" top="0.39" bottom="0.43" header="0.28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金山转转</cp:lastModifiedBy>
  <cp:lastPrinted>2017-12-05T03:16:58Z</cp:lastPrinted>
  <dcterms:created xsi:type="dcterms:W3CDTF">2016-11-25T01:13:48Z</dcterms:created>
  <dcterms:modified xsi:type="dcterms:W3CDTF">2018-01-07T13:56:11Z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false</vt:bool>
  </property>
</Properties>
</file>