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7" activeTab="11"/>
  </bookViews>
  <sheets>
    <sheet name="附件一" sheetId="3" r:id="rId1"/>
    <sheet name="一般公共预算" sheetId="10" r:id="rId2"/>
    <sheet name="一般公共预算收支调整总表" sheetId="2" r:id="rId3"/>
    <sheet name="功能科目" sheetId="14" r:id="rId4"/>
    <sheet name="经济科目" sheetId="15" r:id="rId5"/>
    <sheet name="政府性基金" sheetId="4" r:id="rId6"/>
    <sheet name="政府性基金收支总表" sheetId="13" r:id="rId7"/>
    <sheet name="国有资本经营预算" sheetId="5" r:id="rId8"/>
    <sheet name="国有资本经营预算收支总表" sheetId="12" r:id="rId9"/>
    <sheet name="社保基金预算" sheetId="9" r:id="rId10"/>
    <sheet name="2019年城乡居民基本养老保险基金预算表" sheetId="7" r:id="rId11"/>
    <sheet name="2019年机关养老事业预算调整表" sheetId="8" r:id="rId12"/>
  </sheets>
  <externalReferences>
    <externalReference r:id="rId13"/>
    <externalReference r:id="rId14"/>
  </externalReferences>
  <definedNames>
    <definedName name="_Fill" hidden="1">[1]eqpmad2!#REF!</definedName>
    <definedName name="HWSheet">1</definedName>
    <definedName name="Module.Prix_SMC">[2]封面!Module.Prix_SMC</definedName>
    <definedName name="Prix_SMC">[2]封面!Prix_SMC</definedName>
    <definedName name="页脚">"第"&amp;IF(横当页=1,纵当页,横当页+纵当页)&amp;"页/共"&amp;总页&amp;"页"</definedName>
    <definedName name="_xlnm.Print_Area" localSheetId="10">'2019年城乡居民基本养老保险基金预算表'!$A$1:$K$20</definedName>
    <definedName name="页脚" localSheetId="11">"第"&amp;IF(横当页=1,纵当页,横当页+纵当页)&amp;"页/共"&amp;总页&amp;"页"</definedName>
    <definedName name="_xlnm.Print_Area" localSheetId="11">'2019年机关养老事业预算调整表'!$A$1:$J$18</definedName>
    <definedName name="_xlnm.Print_Titles" localSheetId="4">经济科目!$3:$4</definedName>
    <definedName name="_xlnm.Print_Area" localSheetId="0">附件一!$A$1:$I$39</definedName>
    <definedName name="_xlnm.Print_Area" localSheetId="1">一般公共预算!$A$1:$I$35</definedName>
    <definedName name="_xlnm.Print_Area" localSheetId="5">政府性基金!$A$1:$I$32</definedName>
    <definedName name="_xlnm.Print_Area" localSheetId="7">国有资本经营预算!$A$1:$I$30</definedName>
    <definedName name="_xlnm.Print_Area" localSheetId="9">社保基金预算!$A$1:$I$24</definedName>
    <definedName name="_xlnm.Print_Titles" localSheetId="3">功能科目!$3:$4</definedName>
  </definedNames>
  <calcPr calcId="144525"/>
</workbook>
</file>

<file path=xl/comments1.xml><?xml version="1.0" encoding="utf-8"?>
<comments xmlns="http://schemas.openxmlformats.org/spreadsheetml/2006/main">
  <authors>
    <author>杨林聪</author>
  </authors>
  <commentList>
    <comment ref="E17" authorId="0">
      <text>
        <r>
          <rPr>
            <b/>
            <sz val="9"/>
            <rFont val="宋体"/>
            <charset val="134"/>
          </rPr>
          <t>杨林聪:</t>
        </r>
        <r>
          <rPr>
            <sz val="9"/>
            <rFont val="宋体"/>
            <charset val="134"/>
          </rPr>
          <t xml:space="preserve">
</t>
        </r>
        <r>
          <rPr>
            <sz val="14"/>
            <rFont val="宋体"/>
            <charset val="134"/>
          </rPr>
          <t xml:space="preserve">已剔除重复2294 专项转一般1466 一般转专项19.97
含未上机5468
</t>
        </r>
      </text>
    </comment>
    <comment ref="M29" authorId="0">
      <text>
        <r>
          <rPr>
            <b/>
            <sz val="9"/>
            <rFont val="宋体"/>
            <charset val="134"/>
          </rPr>
          <t>杨林聪:</t>
        </r>
      </text>
    </comment>
  </commentList>
</comments>
</file>

<file path=xl/sharedStrings.xml><?xml version="1.0" encoding="utf-8"?>
<sst xmlns="http://schemas.openxmlformats.org/spreadsheetml/2006/main" count="1324" uniqueCount="666">
  <si>
    <r>
      <rPr>
        <sz val="10"/>
        <rFont val="黑体"/>
        <charset val="134"/>
      </rPr>
      <t>附件一</t>
    </r>
    <r>
      <rPr>
        <sz val="18"/>
        <rFont val="黑体"/>
        <charset val="134"/>
      </rPr>
      <t xml:space="preserve">
县八届人大常委会29次
会议材料 </t>
    </r>
  </si>
  <si>
    <t xml:space="preserve">阳西县2019年财政预算
调整方案（草案）
</t>
  </si>
  <si>
    <t>一、阳西县2019年一般公共预算调整方案（草案）</t>
  </si>
  <si>
    <t>二、阳西县2019年政府性基金预算调整方案（草案）</t>
  </si>
  <si>
    <t>三、阳西县2019年国有资本经营预算调整方案（草案）</t>
  </si>
  <si>
    <t>四、阳西县2019年社保基金预算调整方案（草案）</t>
  </si>
  <si>
    <t>县八届人大常委会29次
会议材料</t>
  </si>
  <si>
    <t>阳西县2019年一般公共预算
调整方案（草案）</t>
  </si>
  <si>
    <t>阳西县2019年一般公共预算收支调整总表</t>
  </si>
  <si>
    <t xml:space="preserve">                                                                                                                                                                         单位：万元</t>
  </si>
  <si>
    <t>收</t>
  </si>
  <si>
    <t>入</t>
  </si>
  <si>
    <t>支</t>
  </si>
  <si>
    <t>出</t>
  </si>
  <si>
    <t>项目</t>
  </si>
  <si>
    <t>2019年预算</t>
  </si>
  <si>
    <t>第一次预算调整</t>
  </si>
  <si>
    <t>第二次预算调整</t>
  </si>
  <si>
    <t>调整变动金额</t>
  </si>
  <si>
    <t>调整后金额</t>
  </si>
  <si>
    <t>一、一般公共预算收入</t>
  </si>
  <si>
    <t>一、一般公共服务支出</t>
  </si>
  <si>
    <t xml:space="preserve"> 一、税收收入</t>
  </si>
  <si>
    <t>二、国防支出</t>
  </si>
  <si>
    <t xml:space="preserve"> 二、非税收入</t>
  </si>
  <si>
    <t>二、公共安全支出</t>
  </si>
  <si>
    <t xml:space="preserve">     专项收入</t>
  </si>
  <si>
    <t>三、教育支出</t>
  </si>
  <si>
    <t xml:space="preserve">     行政事业性收费收入</t>
  </si>
  <si>
    <t>四、科学技术支出</t>
  </si>
  <si>
    <t xml:space="preserve">     罚没收入</t>
  </si>
  <si>
    <t>五、文化旅游体育与传媒支出</t>
  </si>
  <si>
    <t xml:space="preserve">     国有资源（资产）有偿使用收入</t>
  </si>
  <si>
    <t>六、社会保障和就业支出</t>
  </si>
  <si>
    <t>二、上级补助收入</t>
  </si>
  <si>
    <t>七、卫生健康支出</t>
  </si>
  <si>
    <t>（一）返还性收入</t>
  </si>
  <si>
    <t>八、节能环保支出</t>
  </si>
  <si>
    <t>（二）一般性转移支付补助收入</t>
  </si>
  <si>
    <t>九、城乡社区支出</t>
  </si>
  <si>
    <t>（三）专项转移支付收入</t>
  </si>
  <si>
    <t>十、农林水支出</t>
  </si>
  <si>
    <t>上年结余收入</t>
  </si>
  <si>
    <t>十一、交通运输支出</t>
  </si>
  <si>
    <t>调入资金</t>
  </si>
  <si>
    <t>十二、资源勘探信息等支出</t>
  </si>
  <si>
    <t xml:space="preserve">   调入一般公共预算资金</t>
  </si>
  <si>
    <t>十三、商业服务业等支出</t>
  </si>
  <si>
    <t xml:space="preserve">      从国有资本经营预算调入一般公共预算</t>
  </si>
  <si>
    <t>十四、金融支出</t>
  </si>
  <si>
    <t xml:space="preserve">      从其他资金调入一般公共预算</t>
  </si>
  <si>
    <t>十五、自然资源海洋气象等支出</t>
  </si>
  <si>
    <t>债务转贷收入</t>
  </si>
  <si>
    <t>十六、住房保障支出</t>
  </si>
  <si>
    <t xml:space="preserve">   地方政府一般债务转贷收入</t>
  </si>
  <si>
    <t>十七、粮油物资储备支出</t>
  </si>
  <si>
    <t xml:space="preserve">     地方政府一般债券转贷收入</t>
  </si>
  <si>
    <t>十八、灾害防治及应急管理支出</t>
  </si>
  <si>
    <t>动用预算稳定调节基金</t>
  </si>
  <si>
    <t>十九、预备费</t>
  </si>
  <si>
    <t>二十、其他支出</t>
  </si>
  <si>
    <t>二十一、债务付息支出</t>
  </si>
  <si>
    <t>一般公共预算支出合计</t>
  </si>
  <si>
    <t>转移性支出</t>
  </si>
  <si>
    <t xml:space="preserve">   上解支出</t>
  </si>
  <si>
    <t>债务还本支出</t>
  </si>
  <si>
    <t>安排预算稳定调节基金</t>
  </si>
  <si>
    <t>年终结余</t>
  </si>
  <si>
    <t>减:结转下年的支出</t>
  </si>
  <si>
    <t>收入合计</t>
  </si>
  <si>
    <t>支出合计</t>
  </si>
  <si>
    <t>备注:根据《预算法》规定，表中增加的转移支付81,706万元是在预算执行中上级增加不需要本级政府提供配套资金的专项转移支付，不属于预算调整。</t>
  </si>
  <si>
    <t>阳西县2019年一般公共预算支出表（按功能分类）</t>
  </si>
  <si>
    <t>单位：万元</t>
  </si>
  <si>
    <t>项     目</t>
  </si>
  <si>
    <t xml:space="preserve">第一次预算调整 </t>
  </si>
  <si>
    <t>调增变动金额</t>
  </si>
  <si>
    <t>类</t>
  </si>
  <si>
    <t xml:space="preserve">  人大事务</t>
  </si>
  <si>
    <t>款</t>
  </si>
  <si>
    <t xml:space="preserve">    行政运行</t>
  </si>
  <si>
    <t>项</t>
  </si>
  <si>
    <t xml:space="preserve">    一般行政管理事务</t>
  </si>
  <si>
    <t xml:space="preserve">    人大会议</t>
  </si>
  <si>
    <t xml:space="preserve">    其他人大事务支出</t>
  </si>
  <si>
    <t xml:space="preserve">  政协事务</t>
  </si>
  <si>
    <t xml:space="preserve">    政协会议</t>
  </si>
  <si>
    <t xml:space="preserve">  政府办公厅(室)及相关机构事务</t>
  </si>
  <si>
    <t xml:space="preserve">    机关服务</t>
  </si>
  <si>
    <t xml:space="preserve">    信访事务</t>
  </si>
  <si>
    <t xml:space="preserve">    事业运行</t>
  </si>
  <si>
    <t xml:space="preserve">    其他政府办公厅(室)及相关机构事务支出</t>
  </si>
  <si>
    <t xml:space="preserve">  发展与改革事务</t>
  </si>
  <si>
    <t xml:space="preserve">  统计信息事务</t>
  </si>
  <si>
    <t xml:space="preserve">    专项普查活动</t>
  </si>
  <si>
    <t xml:space="preserve">    统计抽样调查</t>
  </si>
  <si>
    <t xml:space="preserve">  财政事务</t>
  </si>
  <si>
    <t xml:space="preserve">    财政国库业务</t>
  </si>
  <si>
    <t xml:space="preserve">    信息化建设</t>
  </si>
  <si>
    <t xml:space="preserve">    其他财政事务支出</t>
  </si>
  <si>
    <t xml:space="preserve">  税收事务</t>
  </si>
  <si>
    <t xml:space="preserve">    其他税收事务支出</t>
  </si>
  <si>
    <t xml:space="preserve">  审计事务</t>
  </si>
  <si>
    <t xml:space="preserve">    审计业务</t>
  </si>
  <si>
    <t xml:space="preserve">  人力资源事务</t>
  </si>
  <si>
    <t xml:space="preserve">  纪检监察事务</t>
  </si>
  <si>
    <t xml:space="preserve">    派驻派出机构</t>
  </si>
  <si>
    <t xml:space="preserve">    其他纪检监察事务支出</t>
  </si>
  <si>
    <t xml:space="preserve">  商贸事务</t>
  </si>
  <si>
    <t xml:space="preserve">    招商引资</t>
  </si>
  <si>
    <t xml:space="preserve">    其他商贸事务支出</t>
  </si>
  <si>
    <t xml:space="preserve">  知识产权事务</t>
  </si>
  <si>
    <t xml:space="preserve">    其他知识产权事务支出</t>
  </si>
  <si>
    <t xml:space="preserve">  民族事务</t>
  </si>
  <si>
    <t xml:space="preserve">    民族工作专项</t>
  </si>
  <si>
    <t xml:space="preserve">  港澳台侨事务</t>
  </si>
  <si>
    <t xml:space="preserve">    港澳事务</t>
  </si>
  <si>
    <t xml:space="preserve">    台湾事务</t>
  </si>
  <si>
    <t xml:space="preserve">  档案事务</t>
  </si>
  <si>
    <t xml:space="preserve">    档案馆</t>
  </si>
  <si>
    <t xml:space="preserve">    其他档案事务支出</t>
  </si>
  <si>
    <t xml:space="preserve">  民主党派及工商联事务</t>
  </si>
  <si>
    <t xml:space="preserve">    参政议政</t>
  </si>
  <si>
    <t xml:space="preserve">    其他民主党派及工商联事务支出</t>
  </si>
  <si>
    <t xml:space="preserve">  群众团体事务</t>
  </si>
  <si>
    <t xml:space="preserve">    其他群众团体事务支出</t>
  </si>
  <si>
    <t xml:space="preserve">  党委办公厅(室)及相关机构事务</t>
  </si>
  <si>
    <t xml:space="preserve">    其他党委办公厅(室)及相关机构事务支出</t>
  </si>
  <si>
    <t xml:space="preserve">  组织事务</t>
  </si>
  <si>
    <t xml:space="preserve">    其他组织事务支出</t>
  </si>
  <si>
    <t xml:space="preserve">  宣传事务</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</si>
  <si>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</si>
  <si>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</si>
  <si>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</si>
  <si>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</si>
  <si>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</si>
  <si>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</si>
  <si>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其他共产党事务支出(款)</t>
  </si>
  <si>
    <t xml:space="preserve">    其他共产党事务支出(项)</t>
  </si>
  <si>
    <t xml:space="preserve">  市场监督管理事务</t>
  </si>
  <si>
    <t xml:space="preserve">    市场监督管理专项</t>
  </si>
  <si>
    <t xml:space="preserve">    市场监管执法</t>
  </si>
  <si>
    <t xml:space="preserve">    消费者权益保护</t>
  </si>
  <si>
    <t xml:space="preserve">    其他市场监督管理事务</t>
  </si>
  <si>
    <t xml:space="preserve">  其他一般公共服务支出(款)</t>
  </si>
  <si>
    <t xml:space="preserve">    国家赔偿费用支出</t>
  </si>
  <si>
    <t xml:space="preserve">    其他一般公共服务支出(项)</t>
  </si>
  <si>
    <t xml:space="preserve">  国防动员</t>
  </si>
  <si>
    <t xml:space="preserve">    民兵</t>
  </si>
  <si>
    <t>三、公共安全支出</t>
  </si>
  <si>
    <t xml:space="preserve">  武装警察</t>
  </si>
  <si>
    <t xml:space="preserve">    武装警察部队</t>
  </si>
  <si>
    <t xml:space="preserve">  公安</t>
  </si>
  <si>
    <t xml:space="preserve">    执法办案</t>
  </si>
  <si>
    <t xml:space="preserve">    其他公安支出</t>
  </si>
  <si>
    <t xml:space="preserve">  检察</t>
  </si>
  <si>
    <t xml:space="preserve">  法院</t>
  </si>
  <si>
    <t xml:space="preserve">  司法</t>
  </si>
  <si>
    <t xml:space="preserve">    基层司法业务</t>
  </si>
  <si>
    <t xml:space="preserve">    普法宣传</t>
  </si>
  <si>
    <t xml:space="preserve">    法律援助</t>
  </si>
  <si>
    <t xml:space="preserve">    社区矫正</t>
  </si>
  <si>
    <t xml:space="preserve">    法制建设</t>
  </si>
  <si>
    <t xml:space="preserve">    其他司法支出</t>
  </si>
  <si>
    <t xml:space="preserve">  缉私警察</t>
  </si>
  <si>
    <t xml:space="preserve">     缉私业务</t>
  </si>
  <si>
    <t xml:space="preserve">  其他公共安全支出(款)</t>
  </si>
  <si>
    <t xml:space="preserve">    其他公共安全支出(项)</t>
  </si>
  <si>
    <t>四、教育支出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</si>
  <si>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</si>
  <si>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</si>
  <si>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</si>
  <si>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</si>
  <si>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</si>
  <si>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</si>
  <si>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</si>
  <si>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</si>
  <si>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</si>
  <si>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中等职业教育</t>
  </si>
  <si>
    <t xml:space="preserve">    高等职业教育</t>
  </si>
  <si>
    <t xml:space="preserve">    其他职业教育支出</t>
  </si>
  <si>
    <t xml:space="preserve">  特殊教育</t>
  </si>
  <si>
    <t xml:space="preserve">    特殊学校教育</t>
  </si>
  <si>
    <t xml:space="preserve">  进修及培训</t>
  </si>
  <si>
    <t xml:space="preserve">    干部教育</t>
  </si>
  <si>
    <t xml:space="preserve">  教育费附加安排的支出</t>
  </si>
  <si>
    <t xml:space="preserve">    其他教育费附加安排的支出</t>
  </si>
  <si>
    <t xml:space="preserve">  其他教育支出(款)</t>
  </si>
  <si>
    <t xml:space="preserve">    其他教育支出(项)</t>
  </si>
  <si>
    <t>五、科学技术支出</t>
  </si>
  <si>
    <t xml:space="preserve">  科学技术管理事务</t>
  </si>
  <si>
    <t xml:space="preserve">  技术研究与开发</t>
  </si>
  <si>
    <t xml:space="preserve">    产业技术研究与开发</t>
  </si>
  <si>
    <t xml:space="preserve">    其他技术研究与开发支出</t>
  </si>
  <si>
    <t xml:space="preserve">  科技条件与服务</t>
  </si>
  <si>
    <t xml:space="preserve">    科技条件专项</t>
  </si>
  <si>
    <t xml:space="preserve">  科学技术普及</t>
  </si>
  <si>
    <t xml:space="preserve">    科普活动</t>
  </si>
  <si>
    <t xml:space="preserve">    学术交流活动</t>
  </si>
  <si>
    <t xml:space="preserve">    科技馆站</t>
  </si>
  <si>
    <t>六、文化旅游体育与传媒支出</t>
  </si>
  <si>
    <t xml:space="preserve">  文化和旅游</t>
  </si>
  <si>
    <t xml:space="preserve">    图书馆</t>
  </si>
  <si>
    <t xml:space="preserve">    群众文化</t>
  </si>
  <si>
    <t xml:space="preserve">    文化和旅游市场管理</t>
  </si>
  <si>
    <t xml:space="preserve">    旅游宣传</t>
  </si>
  <si>
    <t xml:space="preserve">    其他文化和旅游支出</t>
  </si>
  <si>
    <t xml:space="preserve">  文物</t>
  </si>
  <si>
    <t xml:space="preserve">    文物保护</t>
  </si>
  <si>
    <t xml:space="preserve">    博物馆</t>
  </si>
  <si>
    <t xml:space="preserve">  体育</t>
  </si>
  <si>
    <t xml:space="preserve">    运动项目管理</t>
  </si>
  <si>
    <t xml:space="preserve">    体育竞赛</t>
  </si>
  <si>
    <t xml:space="preserve">    群众体育</t>
  </si>
  <si>
    <t xml:space="preserve">    其他体育支出</t>
  </si>
  <si>
    <t xml:space="preserve">  新闻出版电影</t>
  </si>
  <si>
    <t xml:space="preserve">    出版发行</t>
  </si>
  <si>
    <t xml:space="preserve">    电影</t>
  </si>
  <si>
    <t xml:space="preserve">    其他新闻出版电影支出</t>
  </si>
  <si>
    <t xml:space="preserve">  广播电视</t>
  </si>
  <si>
    <t xml:space="preserve">    电视</t>
  </si>
  <si>
    <t xml:space="preserve">    其他广播电视支出</t>
  </si>
  <si>
    <t xml:space="preserve">  其他文化体育与传媒支出(款)</t>
  </si>
  <si>
    <t xml:space="preserve">    宣传文化发展专项支出</t>
  </si>
  <si>
    <t xml:space="preserve">    其他文化体育与传媒支出(项)</t>
  </si>
  <si>
    <t>七、社会保障和就业支出</t>
  </si>
  <si>
    <t xml:space="preserve">  人力资源和社会保障管理事务</t>
  </si>
  <si>
    <t xml:space="preserve">    劳动保障监察</t>
  </si>
  <si>
    <t xml:space="preserve">    社会保险经办机构</t>
  </si>
  <si>
    <t xml:space="preserve">    动关系和维权</t>
  </si>
  <si>
    <t xml:space="preserve">    劳动人事争议调解仲裁</t>
  </si>
  <si>
    <t xml:space="preserve">  民政管理事务</t>
  </si>
  <si>
    <t xml:space="preserve">    行政区划和地名管理</t>
  </si>
  <si>
    <t xml:space="preserve">    其他民政管理事务支出</t>
  </si>
  <si>
    <t xml:space="preserve">  行政事业单位离退休</t>
  </si>
  <si>
    <t xml:space="preserve">    归口管理的行政单位离退休</t>
  </si>
  <si>
    <t xml:space="preserve">    事业单位离退休</t>
  </si>
  <si>
    <t xml:space="preserve">    机关事业单位基本养老保险缴费支出</t>
  </si>
  <si>
    <t xml:space="preserve">    机关事业单位职业年金缴费支出</t>
  </si>
  <si>
    <t xml:space="preserve">    其他行政事业单位离退休支出</t>
  </si>
  <si>
    <t xml:space="preserve">  就业补助</t>
  </si>
  <si>
    <t xml:space="preserve">    就业创业服务补贴</t>
  </si>
  <si>
    <t xml:space="preserve">    职业培训补贴</t>
  </si>
  <si>
    <t xml:space="preserve">    其他就业补助支出</t>
  </si>
  <si>
    <t xml:space="preserve">  抚恤</t>
  </si>
  <si>
    <t xml:space="preserve">    死亡抚恤</t>
  </si>
  <si>
    <t xml:space="preserve">    在乡复员、退伍军人生活补助</t>
  </si>
  <si>
    <t xml:space="preserve">    义务兵优待</t>
  </si>
  <si>
    <t xml:space="preserve">    其他优抚支出</t>
  </si>
  <si>
    <t xml:space="preserve">  退役安置</t>
  </si>
  <si>
    <t xml:space="preserve">    退役士兵安置</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</si>
  <si>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</si>
  <si>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</si>
  <si>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</si>
  <si>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</si>
  <si>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</si>
  <si>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</si>
  <si>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</si>
  <si>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</si>
  <si>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</si>
  <si>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</si>
  <si>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</si>
  <si>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</si>
  <si>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</si>
  <si>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</si>
  <si>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</si>
  <si>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</si>
  <si>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</si>
  <si>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</si>
  <si>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</si>
  <si>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</si>
  <si>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</si>
  <si>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</si>
  <si>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</si>
  <si>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</si>
  <si>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</si>
  <si>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其他生活救助</t>
  </si>
  <si>
    <t xml:space="preserve">    其他农村生活救助</t>
  </si>
  <si>
    <t xml:space="preserve">  财政对基本养老保险基金的补助</t>
  </si>
  <si>
    <t xml:space="preserve">    财政对城乡居民基本养老保险基金的补助</t>
  </si>
  <si>
    <t xml:space="preserve">    财政对其他基本养老保险基金的补助</t>
  </si>
  <si>
    <t xml:space="preserve">  退役军人管理事务</t>
  </si>
  <si>
    <t xml:space="preserve">    拥军优属</t>
  </si>
  <si>
    <t xml:space="preserve">    其他退役军人事务管理支出</t>
  </si>
  <si>
    <t xml:space="preserve">  其他社会保障和就业支出(款)</t>
  </si>
  <si>
    <t xml:space="preserve">    其他社会保障和就业支出(项)</t>
  </si>
  <si>
    <t>八、卫生健康支出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</si>
  <si>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</si>
  <si>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</si>
  <si>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</si>
  <si>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</si>
  <si>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</si>
  <si>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妇产医院</t>
  </si>
  <si>
    <t xml:space="preserve">    其他公立医院支出</t>
  </si>
  <si>
    <t xml:space="preserve">  基层医疗卫生机构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</si>
  <si>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</si>
  <si>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</si>
  <si>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</si>
  <si>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</si>
  <si>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</si>
  <si>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</si>
  <si>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应急救治机构</t>
  </si>
  <si>
    <t xml:space="preserve">    基本公共卫生服务</t>
  </si>
  <si>
    <t xml:space="preserve">    重大公共卫生专项</t>
  </si>
  <si>
    <t xml:space="preserve">    其他公共卫生支出</t>
  </si>
  <si>
    <t xml:space="preserve">  中医药</t>
  </si>
  <si>
    <t xml:space="preserve">    中医(民族医)药专项</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</si>
  <si>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</si>
  <si>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</si>
  <si>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</si>
  <si>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</si>
  <si>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</si>
  <si>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</si>
  <si>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</si>
  <si>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</si>
  <si>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</si>
  <si>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</si>
  <si>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</si>
  <si>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</si>
  <si>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医疗救助</t>
  </si>
  <si>
    <t xml:space="preserve">    城乡医疗救助</t>
  </si>
  <si>
    <t xml:space="preserve">    疾病应急救助</t>
  </si>
  <si>
    <t xml:space="preserve">  优抚对象医疗</t>
  </si>
  <si>
    <t xml:space="preserve">    优抚对象医疗补助</t>
  </si>
  <si>
    <t xml:space="preserve">  医疗保障管理事务</t>
  </si>
  <si>
    <t xml:space="preserve">  老龄卫生健康事务</t>
  </si>
  <si>
    <t xml:space="preserve">    老龄卫生健康事务</t>
  </si>
  <si>
    <t xml:space="preserve">  其他卫生健康支出(款)</t>
  </si>
  <si>
    <t xml:space="preserve">    其他卫生健康支出(项)</t>
  </si>
  <si>
    <t>九、节能环保支出</t>
  </si>
  <si>
    <t xml:space="preserve">  环境保护管理事务</t>
  </si>
  <si>
    <t xml:space="preserve">    生态环境保护宣传</t>
  </si>
  <si>
    <t xml:space="preserve">    其他环境保护管理事务支出</t>
  </si>
  <si>
    <t xml:space="preserve">  环境监测与监察</t>
  </si>
  <si>
    <t xml:space="preserve">    建设项目环评审查与监督</t>
  </si>
  <si>
    <t xml:space="preserve">    其他环境监测与监察支出</t>
  </si>
  <si>
    <t xml:space="preserve">  污染防治</t>
  </si>
  <si>
    <t xml:space="preserve">    大气</t>
  </si>
  <si>
    <t xml:space="preserve">    水体</t>
  </si>
  <si>
    <t xml:space="preserve">    其他污染防治支出</t>
  </si>
  <si>
    <t xml:space="preserve">  自然生态保护</t>
  </si>
  <si>
    <t xml:space="preserve">    农村环境保护</t>
  </si>
  <si>
    <t xml:space="preserve">  天然林保护</t>
  </si>
  <si>
    <t xml:space="preserve">    森林管护</t>
  </si>
  <si>
    <t xml:space="preserve">  能源节约利用(款)</t>
  </si>
  <si>
    <t xml:space="preserve">    能源节约利用(项)</t>
  </si>
  <si>
    <t xml:space="preserve">  污染减排</t>
  </si>
  <si>
    <t xml:space="preserve">    生态环境监测与信息</t>
  </si>
  <si>
    <t xml:space="preserve">    减排专项支出</t>
  </si>
  <si>
    <t>十、城乡社区支出</t>
  </si>
  <si>
    <t xml:space="preserve">  城乡社区管理事务</t>
  </si>
  <si>
    <t xml:space="preserve">    城管执法</t>
  </si>
  <si>
    <t xml:space="preserve">    工程建设管理</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</si>
  <si>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</si>
  <si>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</si>
  <si>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</si>
  <si>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</si>
  <si>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</si>
  <si>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</si>
  <si>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</si>
  <si>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</si>
  <si>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其他城乡社区支出(款)</t>
  </si>
  <si>
    <t xml:space="preserve">    其他城乡社区支出(项)</t>
  </si>
  <si>
    <t>十一、农林水支出</t>
  </si>
  <si>
    <t xml:space="preserve">  农业</t>
  </si>
  <si>
    <t xml:space="preserve">    科技转化与推广服务</t>
  </si>
  <si>
    <t xml:space="preserve">    病虫害控制</t>
  </si>
  <si>
    <t xml:space="preserve">    农产品质量安全</t>
  </si>
  <si>
    <t xml:space="preserve">    执法监管</t>
  </si>
  <si>
    <t xml:space="preserve">    农业行业业务管理</t>
  </si>
  <si>
    <t xml:space="preserve">    防灾救灾</t>
  </si>
  <si>
    <t xml:space="preserve">    农业生产支持补贴</t>
  </si>
  <si>
    <t xml:space="preserve">    农业组织化与产业化经营</t>
  </si>
  <si>
    <t xml:space="preserve">    农村合作经济</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</si>
  <si>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</si>
  <si>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</si>
  <si>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</si>
  <si>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</si>
  <si>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</si>
  <si>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</si>
  <si>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林业和草原</t>
  </si>
  <si>
    <t xml:space="preserve">    森林培育</t>
  </si>
  <si>
    <t xml:space="preserve">    森林资源管理</t>
  </si>
  <si>
    <t xml:space="preserve">    森林生态效益补偿</t>
  </si>
  <si>
    <t xml:space="preserve">    执法与监督</t>
  </si>
  <si>
    <t xml:space="preserve">    防灾减灾</t>
  </si>
  <si>
    <t xml:space="preserve">    其他林业和草原支出</t>
  </si>
  <si>
    <t xml:space="preserve">  水利</t>
  </si>
  <si>
    <t xml:space="preserve">    水利行业业务管理</t>
  </si>
  <si>
    <t xml:space="preserve">    水利工程建设</t>
  </si>
  <si>
    <t xml:space="preserve">    水利执法监督</t>
  </si>
  <si>
    <t xml:space="preserve">    水土保持</t>
  </si>
  <si>
    <t xml:space="preserve">    水质监测</t>
  </si>
  <si>
    <t xml:space="preserve">    防汛</t>
  </si>
  <si>
    <t xml:space="preserve">    大中型水库移民后期扶持专项支出</t>
  </si>
  <si>
    <t xml:space="preserve">    其他水利支出</t>
  </si>
  <si>
    <t xml:space="preserve">  扶贫</t>
  </si>
  <si>
    <t xml:space="preserve">    农村基础设施建设</t>
  </si>
  <si>
    <t xml:space="preserve">    其他扶贫支出</t>
  </si>
  <si>
    <t xml:space="preserve">  农业综合开发</t>
  </si>
  <si>
    <t xml:space="preserve">    土地治理</t>
  </si>
  <si>
    <t xml:space="preserve">    产业化经营</t>
  </si>
  <si>
    <t xml:space="preserve">  农村综合改革</t>
  </si>
  <si>
    <t xml:space="preserve">    对村级一事一议的补助</t>
  </si>
  <si>
    <t xml:space="preserve">    对村民委员会和村党支部的补助</t>
  </si>
  <si>
    <t xml:space="preserve">    对村集体经济组织的补助</t>
  </si>
  <si>
    <t xml:space="preserve">    其他农村综合改革支出</t>
  </si>
  <si>
    <t xml:space="preserve">  普惠金融发展支出</t>
  </si>
  <si>
    <t xml:space="preserve">    农业保险保费补贴</t>
  </si>
  <si>
    <t xml:space="preserve">    其他普惠金融发展支出</t>
  </si>
  <si>
    <t xml:space="preserve">  其他农林水支出(款)</t>
  </si>
  <si>
    <t xml:space="preserve">    其他农林水支出(项)</t>
  </si>
  <si>
    <t>十二、交通运输支出</t>
  </si>
  <si>
    <t xml:space="preserve">  公路水路运输</t>
  </si>
  <si>
    <t xml:space="preserve">    公路建设</t>
  </si>
  <si>
    <t xml:space="preserve">    公路养护</t>
  </si>
  <si>
    <t xml:space="preserve">    其他公路水路运输支出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</si>
  <si>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</si>
  <si>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</si>
  <si>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</si>
  <si>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</si>
  <si>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</si>
  <si>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车辆购置税支出</t>
  </si>
  <si>
    <t xml:space="preserve">    车辆购置税用于公路等基础设施建设支出</t>
  </si>
  <si>
    <t>十三、资源勘探信息等支出</t>
  </si>
  <si>
    <t xml:space="preserve">  工业和信息产业监管</t>
  </si>
  <si>
    <t xml:space="preserve">    工业和信息产业支持</t>
  </si>
  <si>
    <t xml:space="preserve">    其他工业和信息产业监管支出</t>
  </si>
  <si>
    <t xml:space="preserve">  国有资产监管</t>
  </si>
  <si>
    <t xml:space="preserve">    其他国有资产监管支出</t>
  </si>
  <si>
    <t xml:space="preserve">  支持中小企业发展和管理支出</t>
  </si>
  <si>
    <t xml:space="preserve">    其他支持中小企业发展和管理支出</t>
  </si>
  <si>
    <t>十四、商业服务业等支出</t>
  </si>
  <si>
    <t xml:space="preserve">  商业流通事务</t>
  </si>
  <si>
    <t xml:space="preserve">    其他商业流通事务支出</t>
  </si>
  <si>
    <t xml:space="preserve">  涉外发展服务支出</t>
  </si>
  <si>
    <t xml:space="preserve">    其他涉外发展服务支出</t>
  </si>
  <si>
    <t xml:space="preserve">  其他商业服务业等支出(款)</t>
  </si>
  <si>
    <t xml:space="preserve">    其他商业服务业等支出(项)</t>
  </si>
  <si>
    <t>十五、金融支出</t>
  </si>
  <si>
    <t xml:space="preserve">  其他金融支出(款)</t>
  </si>
  <si>
    <t xml:space="preserve">    其他金融支出(项)</t>
  </si>
  <si>
    <t>十六、自然资源海洋气象等支出</t>
  </si>
  <si>
    <t xml:space="preserve">  自然资源事务</t>
  </si>
  <si>
    <t xml:space="preserve">    自然资源规划及管理</t>
  </si>
  <si>
    <t xml:space="preserve">    土地资源利用与保护</t>
  </si>
  <si>
    <t xml:space="preserve">    地质勘查与矿产资源管理</t>
  </si>
  <si>
    <t xml:space="preserve">    其他自然资源事务支出</t>
  </si>
  <si>
    <t xml:space="preserve">  海洋管理事务</t>
  </si>
  <si>
    <t xml:space="preserve">    其他海洋管理事务支出</t>
  </si>
  <si>
    <t xml:space="preserve">  气象事务</t>
  </si>
  <si>
    <t xml:space="preserve">    气象事业机构</t>
  </si>
  <si>
    <t xml:space="preserve">    气象信息传输及管理</t>
  </si>
  <si>
    <t xml:space="preserve">    气象装备保障维护</t>
  </si>
  <si>
    <t xml:space="preserve">  其他自然资源海洋气象等支出</t>
  </si>
  <si>
    <t xml:space="preserve">    其他自然资源海洋气象等支出</t>
  </si>
  <si>
    <t>十七、住房保障支出</t>
  </si>
  <si>
    <t xml:space="preserve">  保障性安居工程支出</t>
  </si>
  <si>
    <t xml:space="preserve">    农村危房改造</t>
  </si>
  <si>
    <t xml:space="preserve">    保障性住房租金补贴</t>
  </si>
  <si>
    <t xml:space="preserve">    其他保障性安居工程支出</t>
  </si>
  <si>
    <t xml:space="preserve">  住房改革支出</t>
  </si>
  <si>
    <t xml:space="preserve">    住房公积金</t>
  </si>
  <si>
    <t xml:space="preserve">    购房补贴</t>
  </si>
  <si>
    <t>十八、粮油物资储备支出</t>
  </si>
  <si>
    <t xml:space="preserve">  粮油事务</t>
  </si>
  <si>
    <t xml:space="preserve">    粮食风险基金</t>
  </si>
  <si>
    <t xml:space="preserve">    其他粮油事务支出</t>
  </si>
  <si>
    <t>十九、灾害防治及应急管理支出</t>
  </si>
  <si>
    <t xml:space="preserve">  应急管理事务</t>
  </si>
  <si>
    <t xml:space="preserve">    灾害风险防治</t>
  </si>
  <si>
    <t xml:space="preserve">    安全监管</t>
  </si>
  <si>
    <t xml:space="preserve">    应急管理</t>
  </si>
  <si>
    <t xml:space="preserve">    其他应急管理支出</t>
  </si>
  <si>
    <t xml:space="preserve">  消防事务</t>
  </si>
  <si>
    <t xml:space="preserve">    消防应急救援</t>
  </si>
  <si>
    <t xml:space="preserve">    其他消防事务支出</t>
  </si>
  <si>
    <t xml:space="preserve">  地震事务</t>
  </si>
  <si>
    <t xml:space="preserve">    地震预报预测</t>
  </si>
  <si>
    <t xml:space="preserve">  自然灾害防治</t>
  </si>
  <si>
    <t xml:space="preserve">    地质灾害防治</t>
  </si>
  <si>
    <t xml:space="preserve">  自然灾害救灾及恢复重建支出</t>
  </si>
  <si>
    <t xml:space="preserve">    地方自然灾害生活补助</t>
  </si>
  <si>
    <t xml:space="preserve">    自然灾害灾后重建补助</t>
  </si>
  <si>
    <t>二十、预备费</t>
  </si>
  <si>
    <t xml:space="preserve">  地方政府一般债务付息支出</t>
  </si>
  <si>
    <t xml:space="preserve">    地方政府一般债券付息支出</t>
  </si>
  <si>
    <t>二十二、其他支出</t>
  </si>
  <si>
    <t xml:space="preserve">  其他支出(款)</t>
  </si>
  <si>
    <t xml:space="preserve">    其他支出(项)</t>
  </si>
  <si>
    <t>一、一般公共预算支出合计</t>
  </si>
  <si>
    <t>二、转移性支出</t>
  </si>
  <si>
    <t xml:space="preserve">      上解支出</t>
  </si>
  <si>
    <t>支    出    总    计</t>
  </si>
  <si>
    <t>阳西县2019年一般公共预算(基本)支出调整表（按经济分类）</t>
  </si>
  <si>
    <t>单位:万元</t>
  </si>
  <si>
    <t>科目名称</t>
  </si>
  <si>
    <t>年初预算数</t>
  </si>
  <si>
    <t>预算调整数</t>
  </si>
  <si>
    <t>合计</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</si>
  <si>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</si>
  <si>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</si>
  <si>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</si>
  <si>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</si>
  <si>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</si>
  <si>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</si>
  <si>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</si>
  <si>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</si>
  <si>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</si>
  <si>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</si>
  <si>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</si>
  <si>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</si>
  <si>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</si>
  <si>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</si>
  <si>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</si>
  <si>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</si>
  <si>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</si>
  <si>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</si>
  <si>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</si>
  <si>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</si>
  <si>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</si>
  <si>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</si>
  <si>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</si>
  <si>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</si>
  <si>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</si>
  <si>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</si>
  <si>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</si>
  <si>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</si>
  <si>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</si>
  <si>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</si>
  <si>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</si>
  <si>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</si>
  <si>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</si>
  <si>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</si>
  <si>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</si>
  <si>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</si>
  <si>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</si>
  <si>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</si>
  <si>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</si>
  <si>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</si>
  <si>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</si>
  <si>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</si>
  <si>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</si>
  <si>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</si>
  <si>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</si>
  <si>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</si>
  <si>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</si>
  <si>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补充全国社会保障基金</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</si>
  <si>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</si>
  <si>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</si>
  <si>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</si>
  <si>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</si>
  <si>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</si>
  <si>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</si>
  <si>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</si>
  <si>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</si>
  <si>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</si>
  <si>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 xml:space="preserve">  其他支出</t>
  </si>
  <si>
    <t>阳西县2019年政府性基金
预算调整方案（草案）</t>
  </si>
  <si>
    <t>阳西县2019年政府性基金预算调整收支总表</t>
  </si>
  <si>
    <t>收            入</t>
  </si>
  <si>
    <r>
      <rPr>
        <sz val="12"/>
        <color theme="1"/>
        <rFont val="宋体"/>
        <charset val="134"/>
        <scheme val="minor"/>
      </rPr>
      <t xml:space="preserve">                                          </t>
    </r>
    <r>
      <rPr>
        <sz val="14"/>
        <color indexed="8"/>
        <rFont val="宋体"/>
        <charset val="134"/>
      </rPr>
      <t xml:space="preserve"> </t>
    </r>
    <r>
      <rPr>
        <b/>
        <sz val="16"/>
        <color indexed="8"/>
        <rFont val="宋体"/>
        <charset val="134"/>
      </rPr>
      <t>支            出</t>
    </r>
  </si>
  <si>
    <t>项        目</t>
  </si>
  <si>
    <t>2019年        预算数</t>
  </si>
  <si>
    <t>项         目</t>
  </si>
  <si>
    <t>一、政府性基金收入合计</t>
  </si>
  <si>
    <t>一、政府性基金支出合计</t>
  </si>
  <si>
    <t xml:space="preserve"> （一）农业土地开发资金收入</t>
  </si>
  <si>
    <t xml:space="preserve">  （一）文化体育与传媒支出</t>
  </si>
  <si>
    <t xml:space="preserve"> （二）国有土地收益基金收入</t>
  </si>
  <si>
    <t xml:space="preserve">  （二）社会保障和就业支出</t>
  </si>
  <si>
    <t xml:space="preserve"> （三）国有土地使用权出让收入</t>
  </si>
  <si>
    <t xml:space="preserve">  （三）城乡社区支出</t>
  </si>
  <si>
    <t xml:space="preserve"> （四）城市基础设施配套费收入</t>
  </si>
  <si>
    <t xml:space="preserve">  （四）农林水支出</t>
  </si>
  <si>
    <t xml:space="preserve"> （五）污水处理费收入</t>
  </si>
  <si>
    <t xml:space="preserve">  （四）其他支出</t>
  </si>
  <si>
    <t xml:space="preserve"> （六）其他政府性基金收入</t>
  </si>
  <si>
    <t>二、政府性基金专项债务收入</t>
  </si>
  <si>
    <t>三、政府性基金补助收入</t>
  </si>
  <si>
    <t>四、上年结余收入</t>
  </si>
  <si>
    <t>收   入   总   计</t>
  </si>
  <si>
    <t>支   出   总   计</t>
  </si>
  <si>
    <t>备注：根据《预算法》规定，表中政府性基金补助收入3732万元是在预算执行中上级增加不需要本级政府提供配套资金的专项转移支付，不属于预算调整。</t>
  </si>
  <si>
    <t>阳西县2019年国有资本经营
预算调整方案（草案）</t>
  </si>
  <si>
    <t>阳西县2019年国有资本经营预算调整收支总表</t>
  </si>
  <si>
    <t>收      入</t>
  </si>
  <si>
    <t>支      出</t>
  </si>
  <si>
    <t>项    目</t>
  </si>
  <si>
    <t>预算数</t>
  </si>
  <si>
    <t>调整预算数+/-</t>
  </si>
  <si>
    <t>调整后预算数</t>
  </si>
  <si>
    <t>一、利润收入</t>
  </si>
  <si>
    <t>一、解决历史遗留问题及改革成本支出</t>
  </si>
  <si>
    <t>二、股利、股息收入</t>
  </si>
  <si>
    <t>二、国有企业资本金注入</t>
  </si>
  <si>
    <t>三、产权转让收入</t>
  </si>
  <si>
    <t>三、国有企业政策性补贴</t>
  </si>
  <si>
    <t>四、清算收入</t>
  </si>
  <si>
    <t>四、金融国有资本经营预算支出</t>
  </si>
  <si>
    <t>五、其他国有资本经营收入</t>
  </si>
  <si>
    <t>五、其他国有资本经营预算支出</t>
  </si>
  <si>
    <t>六、国有资本经营预算转移支付收入</t>
  </si>
  <si>
    <t>六、国有资本经营预算转移支付支出</t>
  </si>
  <si>
    <t>上年结转</t>
  </si>
  <si>
    <t>调出资金</t>
  </si>
  <si>
    <t>收入总计</t>
  </si>
  <si>
    <t>支出总计</t>
  </si>
  <si>
    <t>阳西县2019年社保基金预算
调整方案（草案）</t>
  </si>
  <si>
    <t>2019年城乡居民基本养老保险基金预算调整表</t>
  </si>
  <si>
    <t>科目</t>
  </si>
  <si>
    <t xml:space="preserve"> 2019年年初预算数</t>
  </si>
  <si>
    <t>预算调整</t>
  </si>
  <si>
    <t xml:space="preserve"> 2019年调整预算数</t>
  </si>
  <si>
    <t>一、个人缴费收入</t>
  </si>
  <si>
    <t xml:space="preserve">一、基础养老金支出 </t>
  </si>
  <si>
    <t>二、集体补助收入</t>
  </si>
  <si>
    <t>二、个人账户养老金支出</t>
  </si>
  <si>
    <t>三、利息收入</t>
  </si>
  <si>
    <t xml:space="preserve">三、丧葬抚恤补助支出 </t>
  </si>
  <si>
    <t>四、政府补贴收入</t>
  </si>
  <si>
    <t xml:space="preserve">四、其他支出 </t>
  </si>
  <si>
    <t xml:space="preserve">  其中：对基础养老金的补贴收入</t>
  </si>
  <si>
    <t xml:space="preserve">五、转移支出 </t>
  </si>
  <si>
    <t xml:space="preserve">        对个人缴费的补贴收入</t>
  </si>
  <si>
    <t>六、本年支出小计</t>
  </si>
  <si>
    <t>五。委托投资收益</t>
  </si>
  <si>
    <t xml:space="preserve">七、补助下级支出 </t>
  </si>
  <si>
    <t>六、其他收入</t>
  </si>
  <si>
    <t xml:space="preserve">八、上解上级支出 </t>
  </si>
  <si>
    <t>七、转移收入</t>
  </si>
  <si>
    <t>九、本年支出合计</t>
  </si>
  <si>
    <t>八、本年收入小计</t>
  </si>
  <si>
    <t>十、本年收支结余</t>
  </si>
  <si>
    <t>九、上级补助收入</t>
  </si>
  <si>
    <t>十一、年未结余</t>
  </si>
  <si>
    <t>十、下级上解收入</t>
  </si>
  <si>
    <t>十一、本年收入合计</t>
  </si>
  <si>
    <t>十二、上年结余</t>
  </si>
  <si>
    <t xml:space="preserve">   总     计 </t>
  </si>
  <si>
    <t xml:space="preserve">  总     计 </t>
  </si>
  <si>
    <t>2019年机关事业单位基本养老保险基金预算调整表</t>
  </si>
  <si>
    <t>项       目</t>
  </si>
  <si>
    <t>一、基本养老保险费收入</t>
  </si>
  <si>
    <t>一、基本养老金支出</t>
  </si>
  <si>
    <t>二、利息收入</t>
  </si>
  <si>
    <t>三、财政补贴收入</t>
  </si>
  <si>
    <t xml:space="preserve">  其中：本级财政补助</t>
  </si>
  <si>
    <t>四、委托投资收益</t>
  </si>
  <si>
    <t>五、其他收入</t>
  </si>
  <si>
    <t>二、其他支出</t>
  </si>
  <si>
    <t>六、转移收入</t>
  </si>
  <si>
    <t>三、转移支出</t>
  </si>
  <si>
    <t>七、本年收入小计</t>
  </si>
  <si>
    <t>四、本年支出小计</t>
  </si>
  <si>
    <t>八、上级补助收入</t>
  </si>
  <si>
    <t>五、补助下级支出</t>
  </si>
  <si>
    <t>九、下级上解收入</t>
  </si>
  <si>
    <t>六、上解上级支出</t>
  </si>
  <si>
    <t>十、本年收入合计</t>
  </si>
  <si>
    <t>七、本年支出合计</t>
  </si>
  <si>
    <t>×</t>
  </si>
  <si>
    <t>八、本年收支结余</t>
  </si>
  <si>
    <t>十一、上年结余</t>
  </si>
  <si>
    <t>九、年末滚存结余</t>
  </si>
  <si>
    <t>总        计</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</si>
</sst>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 numFmtId="178" formatCode="#,##0_ "/>
    <numFmt numFmtId="179" formatCode="#,##0.00_ "/>
    <numFmt numFmtId="180" formatCode="0.00_ "/>
    <numFmt numFmtId="181" formatCode="_ * #,##0_ ;_ * \-#,##0_ ;_ * &quot;-&quot;??_ ;_ @_ "/>
  </numFmts>
  <fonts count="64">
    <font>
      <sz val="11"/>
      <color theme="1"/>
      <name val="宋体"/>
      <charset val="134"/>
      <scheme val="minor"/>
    </font>
    <font>
      <b/>
      <sz val="26"/>
      <color indexed="8"/>
      <name val="宋体"/>
      <charset val="134"/>
    </font>
    <font>
      <sz val="14"/>
      <name val="楷体_GB2312"/>
      <charset val="134"/>
    </font>
    <font>
      <sz val="12"/>
      <name val="宋体"/>
      <charset val="134"/>
    </font>
    <font>
      <sz val="11"/>
      <name val="宋体"/>
      <charset val="134"/>
    </font>
    <font>
      <sz val="10"/>
      <name val="宋体"/>
      <charset val="134"/>
    </font>
    <font>
      <sz val="26"/>
      <name val="黑体"/>
      <charset val="134"/>
    </font>
    <font>
      <sz val="20"/>
      <name val="黑体"/>
      <charset val="134"/>
    </font>
    <font>
      <sz val="18"/>
      <name val="黑体"/>
      <charset val="134"/>
    </font>
    <font>
      <sz val="36"/>
      <color theme="1"/>
      <name val="黑体"/>
      <charset val="134"/>
    </font>
    <font>
      <sz val="28"/>
      <color theme="1"/>
      <name val="黑体"/>
      <charset val="134"/>
    </font>
    <font>
      <b/>
      <sz val="12"/>
      <name val="宋体"/>
      <charset val="134"/>
    </font>
    <font>
      <b/>
      <sz val="28"/>
      <name val="宋体"/>
      <charset val="134"/>
    </font>
    <font>
      <b/>
      <sz val="14"/>
      <name val="宋体"/>
      <charset val="134"/>
    </font>
    <font>
      <sz val="14"/>
      <color theme="1"/>
      <name val="宋体"/>
      <charset val="134"/>
      <scheme val="minor"/>
    </font>
    <font>
      <sz val="14"/>
      <name val="宋体"/>
      <charset val="134"/>
    </font>
    <font>
      <b/>
      <sz val="14"/>
      <color theme="1"/>
      <name val="宋体"/>
      <charset val="134"/>
      <scheme val="minor"/>
    </font>
    <font>
      <sz val="12"/>
      <color theme="1"/>
      <name val="宋体"/>
      <charset val="134"/>
      <scheme val="minor"/>
    </font>
    <font>
      <sz val="28"/>
      <name val="黑体"/>
      <charset val="134"/>
    </font>
    <font>
      <b/>
      <sz val="16"/>
      <color theme="1"/>
      <name val="宋体"/>
      <charset val="134"/>
    </font>
    <font>
      <b/>
      <sz val="12"/>
      <color theme="1"/>
      <name val="宋体"/>
      <charset val="134"/>
      <scheme val="minor"/>
    </font>
    <font>
      <b/>
      <sz val="18"/>
      <name val="宋体"/>
      <charset val="134"/>
    </font>
    <font>
      <b/>
      <sz val="11"/>
      <name val="宋体"/>
      <charset val="134"/>
    </font>
    <font>
      <b/>
      <sz val="12"/>
      <color rgb="FF000000"/>
      <name val="宋体"/>
      <charset val="134"/>
    </font>
    <font>
      <b/>
      <sz val="10"/>
      <name val="宋体"/>
      <charset val="134"/>
    </font>
    <font>
      <sz val="22"/>
      <name val="方正小标宋简体"/>
      <charset val="134"/>
    </font>
    <font>
      <sz val="26"/>
      <name val="方正小标宋简体"/>
      <charset val="134"/>
    </font>
    <font>
      <sz val="24"/>
      <name val="方正小标宋简体"/>
      <charset val="134"/>
    </font>
    <font>
      <b/>
      <sz val="16"/>
      <color rgb="FF000000"/>
      <name val="宋体"/>
      <charset val="134"/>
    </font>
    <font>
      <b/>
      <sz val="28"/>
      <color rgb="FF000000"/>
      <name val="黑体"/>
      <charset val="134"/>
    </font>
    <font>
      <sz val="16"/>
      <color rgb="FF000000"/>
      <name val="宋体"/>
      <charset val="134"/>
    </font>
    <font>
      <sz val="16"/>
      <color rgb="FF000000"/>
      <name val="Courier New"/>
      <charset val="134"/>
    </font>
    <font>
      <sz val="16"/>
      <color theme="1"/>
      <name val="宋体"/>
      <charset val="134"/>
      <scheme val="minor"/>
    </font>
    <font>
      <sz val="16"/>
      <color rgb="FF000000"/>
      <name val="Times New Roman"/>
      <charset val="134"/>
    </font>
    <font>
      <sz val="11"/>
      <color rgb="FF000000"/>
      <name val="Times New Roman"/>
      <charset val="134"/>
    </font>
    <font>
      <sz val="11"/>
      <color rgb="FF000000"/>
      <name val="Courier New"/>
      <charset val="134"/>
    </font>
    <font>
      <b/>
      <sz val="14"/>
      <color rgb="FF000000"/>
      <name val="宋体"/>
      <charset val="134"/>
    </font>
    <font>
      <sz val="18"/>
      <color theme="1"/>
      <name val="宋体"/>
      <charset val="134"/>
      <scheme val="minor"/>
    </font>
    <font>
      <sz val="10"/>
      <name val="黑体"/>
      <charset val="134"/>
    </font>
    <font>
      <sz val="18"/>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color indexed="8"/>
      <name val="宋体"/>
      <charset val="134"/>
    </font>
    <font>
      <b/>
      <sz val="16"/>
      <color indexed="8"/>
      <name val="宋体"/>
      <charset val="134"/>
    </font>
    <font>
      <sz val="14"/>
      <name val="宋体"/>
      <charset val="134"/>
    </font>
    <font>
      <b/>
      <sz val="9"/>
      <name val="宋体"/>
      <charset val="134"/>
    </font>
    <font>
      <sz val="9"/>
      <name val="宋体"/>
      <charset val="134"/>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bgColor indexed="9"/>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5">
    <border>
      <left/>
      <right/>
      <top/>
      <bottom/>
      <diagonal/>
    </border>
    <border>
      <left/>
      <right/>
      <top/>
      <bottom style="thin">
        <color indexed="8"/>
      </bottom>
      <diagonal/>
    </border>
    <border>
      <left style="thin">
        <color auto="1"/>
      </left>
      <right style="thin">
        <color auto="1"/>
      </right>
      <top style="thin">
        <color auto="1"/>
      </top>
      <bottom style="thin">
        <color auto="1"/>
      </bottom>
      <diagonal/>
    </border>
    <border>
      <left/>
      <right style="thin">
        <color auto="1"/>
      </right>
      <top style="thin">
        <color indexed="8"/>
      </top>
      <bottom/>
      <diagonal/>
    </border>
    <border>
      <left style="thin">
        <color auto="1"/>
      </left>
      <right style="thin">
        <color auto="1"/>
      </right>
      <top style="thin">
        <color indexed="8"/>
      </top>
      <bottom style="thin">
        <color auto="1"/>
      </bottom>
      <diagonal/>
    </border>
    <border>
      <left/>
      <right style="thin">
        <color auto="1"/>
      </right>
      <top style="thin">
        <color auto="1"/>
      </top>
      <bottom style="thin">
        <color indexed="8"/>
      </bottom>
      <diagonal/>
    </border>
    <border>
      <left style="thin">
        <color auto="1"/>
      </left>
      <right/>
      <top style="thin">
        <color auto="1"/>
      </top>
      <bottom style="thin">
        <color auto="1"/>
      </bottom>
      <diagonal/>
    </border>
    <border>
      <left style="thin">
        <color indexed="8"/>
      </left>
      <right style="thin">
        <color auto="1"/>
      </right>
      <top style="thin">
        <color auto="1"/>
      </top>
      <bottom style="thin">
        <color indexed="8"/>
      </bottom>
      <diagonal/>
    </border>
    <border>
      <left/>
      <right style="thin">
        <color auto="1"/>
      </right>
      <top style="thin">
        <color indexed="8"/>
      </top>
      <bottom style="thin">
        <color indexed="8"/>
      </bottom>
      <diagonal/>
    </border>
    <border>
      <left style="thin">
        <color indexed="8"/>
      </left>
      <right style="thin">
        <color auto="1"/>
      </right>
      <top style="thin">
        <color indexed="8"/>
      </top>
      <bottom style="thin">
        <color indexed="8"/>
      </bottom>
      <diagonal/>
    </border>
    <border>
      <left style="thin">
        <color auto="1"/>
      </left>
      <right style="thin">
        <color auto="1"/>
      </right>
      <top style="thin">
        <color auto="1"/>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rgb="FF000000"/>
      </top>
      <bottom/>
      <diagonal/>
    </border>
    <border>
      <left style="thin">
        <color auto="1"/>
      </left>
      <right style="thin">
        <color auto="1"/>
      </right>
      <top/>
      <bottom style="thin">
        <color auto="1"/>
      </bottom>
      <diagonal/>
    </border>
    <border>
      <left/>
      <right style="thin">
        <color indexed="0"/>
      </right>
      <top/>
      <bottom style="thin">
        <color indexed="0"/>
      </bottom>
      <diagonal/>
    </border>
    <border>
      <left/>
      <right style="thin">
        <color indexed="0"/>
      </right>
      <top style="thin">
        <color indexed="0"/>
      </top>
      <bottom style="thin">
        <color indexed="0"/>
      </bottom>
      <diagonal/>
    </border>
    <border>
      <left/>
      <right style="thin">
        <color rgb="FF000000"/>
      </right>
      <top style="thin">
        <color rgb="FF000000"/>
      </top>
      <bottom/>
      <diagonal/>
    </border>
    <border>
      <left style="thin">
        <color auto="1"/>
      </left>
      <right style="thin">
        <color auto="1"/>
      </right>
      <top style="thin">
        <color auto="1"/>
      </top>
      <bottom/>
      <diagonal/>
    </border>
    <border>
      <left style="thin">
        <color theme="1"/>
      </left>
      <right style="thin">
        <color theme="1"/>
      </right>
      <top style="thin">
        <color theme="1"/>
      </top>
      <bottom style="thin">
        <color theme="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40" fillId="6" borderId="0" applyNumberFormat="0" applyBorder="0" applyAlignment="0" applyProtection="0">
      <alignment vertical="center"/>
    </xf>
    <xf numFmtId="0" fontId="41" fillId="7" borderId="2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0" fillId="8" borderId="0" applyNumberFormat="0" applyBorder="0" applyAlignment="0" applyProtection="0">
      <alignment vertical="center"/>
    </xf>
    <xf numFmtId="0" fontId="42" fillId="9" borderId="0" applyNumberFormat="0" applyBorder="0" applyAlignment="0" applyProtection="0">
      <alignment vertical="center"/>
    </xf>
    <xf numFmtId="43" fontId="0" fillId="0" borderId="0" applyFont="0" applyFill="0" applyBorder="0" applyAlignment="0" applyProtection="0">
      <alignment vertical="center"/>
    </xf>
    <xf numFmtId="0" fontId="43" fillId="10"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3" fillId="0" borderId="0"/>
    <xf numFmtId="0" fontId="0" fillId="11" borderId="28" applyNumberFormat="0" applyFont="0" applyAlignment="0" applyProtection="0">
      <alignment vertical="center"/>
    </xf>
    <xf numFmtId="0" fontId="43" fillId="12"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29" applyNumberFormat="0" applyFill="0" applyAlignment="0" applyProtection="0">
      <alignment vertical="center"/>
    </xf>
    <xf numFmtId="0" fontId="51" fillId="0" borderId="29" applyNumberFormat="0" applyFill="0" applyAlignment="0" applyProtection="0">
      <alignment vertical="center"/>
    </xf>
    <xf numFmtId="0" fontId="43" fillId="13" borderId="0" applyNumberFormat="0" applyBorder="0" applyAlignment="0" applyProtection="0">
      <alignment vertical="center"/>
    </xf>
    <xf numFmtId="0" fontId="46" fillId="0" borderId="30" applyNumberFormat="0" applyFill="0" applyAlignment="0" applyProtection="0">
      <alignment vertical="center"/>
    </xf>
    <xf numFmtId="0" fontId="43" fillId="14" borderId="0" applyNumberFormat="0" applyBorder="0" applyAlignment="0" applyProtection="0">
      <alignment vertical="center"/>
    </xf>
    <xf numFmtId="0" fontId="52" fillId="15" borderId="31" applyNumberFormat="0" applyAlignment="0" applyProtection="0">
      <alignment vertical="center"/>
    </xf>
    <xf numFmtId="0" fontId="53" fillId="15" borderId="27" applyNumberFormat="0" applyAlignment="0" applyProtection="0">
      <alignment vertical="center"/>
    </xf>
    <xf numFmtId="0" fontId="54" fillId="16" borderId="32" applyNumberFormat="0" applyAlignment="0" applyProtection="0">
      <alignment vertical="center"/>
    </xf>
    <xf numFmtId="0" fontId="40" fillId="17" borderId="0" applyNumberFormat="0" applyBorder="0" applyAlignment="0" applyProtection="0">
      <alignment vertical="center"/>
    </xf>
    <xf numFmtId="0" fontId="43" fillId="18" borderId="0" applyNumberFormat="0" applyBorder="0" applyAlignment="0" applyProtection="0">
      <alignment vertical="center"/>
    </xf>
    <xf numFmtId="0" fontId="55" fillId="0" borderId="33" applyNumberFormat="0" applyFill="0" applyAlignment="0" applyProtection="0">
      <alignment vertical="center"/>
    </xf>
    <xf numFmtId="0" fontId="56" fillId="0" borderId="34" applyNumberFormat="0" applyFill="0" applyAlignment="0" applyProtection="0">
      <alignment vertical="center"/>
    </xf>
    <xf numFmtId="0" fontId="57" fillId="19" borderId="0" applyNumberFormat="0" applyBorder="0" applyAlignment="0" applyProtection="0">
      <alignment vertical="center"/>
    </xf>
    <xf numFmtId="0" fontId="58" fillId="20" borderId="0" applyNumberFormat="0" applyBorder="0" applyAlignment="0" applyProtection="0">
      <alignment vertical="center"/>
    </xf>
    <xf numFmtId="0" fontId="40" fillId="21" borderId="0" applyNumberFormat="0" applyBorder="0" applyAlignment="0" applyProtection="0">
      <alignment vertical="center"/>
    </xf>
    <xf numFmtId="0" fontId="43" fillId="22"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40" fillId="26" borderId="0" applyNumberFormat="0" applyBorder="0" applyAlignment="0" applyProtection="0">
      <alignment vertical="center"/>
    </xf>
    <xf numFmtId="0" fontId="43" fillId="27" borderId="0" applyNumberFormat="0" applyBorder="0" applyAlignment="0" applyProtection="0">
      <alignment vertical="center"/>
    </xf>
    <xf numFmtId="0" fontId="43" fillId="28" borderId="0" applyNumberFormat="0" applyBorder="0" applyAlignment="0" applyProtection="0">
      <alignment vertical="center"/>
    </xf>
    <xf numFmtId="0" fontId="40" fillId="29" borderId="0" applyNumberFormat="0" applyBorder="0" applyAlignment="0" applyProtection="0">
      <alignment vertical="center"/>
    </xf>
    <xf numFmtId="0" fontId="40" fillId="30" borderId="0" applyNumberFormat="0" applyBorder="0" applyAlignment="0" applyProtection="0">
      <alignment vertical="center"/>
    </xf>
    <xf numFmtId="0" fontId="43" fillId="31" borderId="0" applyNumberFormat="0" applyBorder="0" applyAlignment="0" applyProtection="0">
      <alignment vertical="center"/>
    </xf>
    <xf numFmtId="0" fontId="3" fillId="0" borderId="0"/>
    <xf numFmtId="0" fontId="40" fillId="32" borderId="0" applyNumberFormat="0" applyBorder="0" applyAlignment="0" applyProtection="0">
      <alignment vertical="center"/>
    </xf>
    <xf numFmtId="0" fontId="43" fillId="33" borderId="0" applyNumberFormat="0" applyBorder="0" applyAlignment="0" applyProtection="0">
      <alignment vertical="center"/>
    </xf>
    <xf numFmtId="0" fontId="43" fillId="34" borderId="0" applyNumberFormat="0" applyBorder="0" applyAlignment="0" applyProtection="0">
      <alignment vertical="center"/>
    </xf>
    <xf numFmtId="0" fontId="40" fillId="35" borderId="0" applyNumberFormat="0" applyBorder="0" applyAlignment="0" applyProtection="0">
      <alignment vertical="center"/>
    </xf>
    <xf numFmtId="0" fontId="43" fillId="36" borderId="0" applyNumberFormat="0" applyBorder="0" applyAlignment="0" applyProtection="0">
      <alignment vertical="center"/>
    </xf>
    <xf numFmtId="0" fontId="3" fillId="0" borderId="0"/>
    <xf numFmtId="0" fontId="3" fillId="0" borderId="0">
      <alignment vertical="center"/>
    </xf>
    <xf numFmtId="0" fontId="3" fillId="0" borderId="0">
      <alignment vertical="center"/>
    </xf>
  </cellStyleXfs>
  <cellXfs count="206">
    <xf numFmtId="0" fontId="0" fillId="0" borderId="0" xfId="0">
      <alignment vertical="center"/>
    </xf>
    <xf numFmtId="0" fontId="0" fillId="0" borderId="0" xfId="0" applyFill="1" applyAlignment="1">
      <alignment vertical="center"/>
    </xf>
    <xf numFmtId="0" fontId="1" fillId="2" borderId="0" xfId="0" applyNumberFormat="1" applyFont="1" applyFill="1" applyBorder="1" applyAlignment="1" applyProtection="1">
      <alignment horizontal="center" vertical="center"/>
    </xf>
    <xf numFmtId="0" fontId="0" fillId="2" borderId="0" xfId="0" applyNumberFormat="1" applyFill="1" applyBorder="1" applyAlignment="1" applyProtection="1">
      <alignment horizontal="center" vertical="center"/>
    </xf>
    <xf numFmtId="0" fontId="0" fillId="2" borderId="0" xfId="0" applyNumberFormat="1" applyFill="1" applyBorder="1" applyAlignment="1" applyProtection="1"/>
    <xf numFmtId="0" fontId="0" fillId="2" borderId="1" xfId="0" applyNumberFormat="1" applyFill="1" applyBorder="1" applyAlignment="1" applyProtection="1">
      <alignment vertical="center"/>
    </xf>
    <xf numFmtId="0" fontId="0" fillId="2" borderId="1" xfId="0" applyNumberFormat="1" applyFill="1" applyBorder="1" applyAlignment="1" applyProtection="1"/>
    <xf numFmtId="0" fontId="2" fillId="0" borderId="0" xfId="51" applyFont="1" applyFill="1" applyBorder="1" applyAlignment="1">
      <alignment vertical="center"/>
    </xf>
    <xf numFmtId="0" fontId="3" fillId="0" borderId="2" xfId="51" applyFont="1" applyFill="1" applyBorder="1" applyAlignment="1">
      <alignment horizontal="center" vertical="center"/>
    </xf>
    <xf numFmtId="0" fontId="0" fillId="2" borderId="3" xfId="0" applyNumberFormat="1" applyFill="1" applyBorder="1" applyAlignment="1" applyProtection="1">
      <alignment vertical="center"/>
    </xf>
    <xf numFmtId="0" fontId="3" fillId="0" borderId="2" xfId="51" applyFont="1" applyFill="1" applyBorder="1" applyAlignment="1">
      <alignment horizontal="center" vertical="center" wrapText="1"/>
    </xf>
    <xf numFmtId="0" fontId="0" fillId="2" borderId="4" xfId="0" applyNumberFormat="1" applyFill="1" applyBorder="1" applyAlignment="1" applyProtection="1">
      <alignment horizontal="center" vertical="center"/>
    </xf>
    <xf numFmtId="0" fontId="0" fillId="0" borderId="2" xfId="0" applyFill="1" applyBorder="1" applyAlignment="1">
      <alignment horizontal="left" vertical="center"/>
    </xf>
    <xf numFmtId="0" fontId="0" fillId="0" borderId="5" xfId="0" applyNumberFormat="1" applyFill="1" applyBorder="1" applyAlignment="1" applyProtection="1">
      <alignment vertical="center"/>
    </xf>
    <xf numFmtId="1" fontId="0" fillId="0" borderId="2" xfId="0" applyNumberFormat="1" applyFill="1" applyBorder="1" applyAlignment="1" applyProtection="1">
      <alignment horizontal="right" vertical="center"/>
    </xf>
    <xf numFmtId="1" fontId="0" fillId="0" borderId="6" xfId="0" applyNumberFormat="1" applyFill="1" applyBorder="1" applyAlignment="1" applyProtection="1">
      <alignment horizontal="right" vertical="center"/>
    </xf>
    <xf numFmtId="0" fontId="0" fillId="0" borderId="7" xfId="0" applyNumberFormat="1" applyFill="1" applyBorder="1" applyAlignment="1" applyProtection="1">
      <alignment horizontal="left" vertical="center"/>
    </xf>
    <xf numFmtId="0" fontId="0" fillId="0" borderId="7" xfId="0" applyNumberFormat="1" applyFill="1" applyBorder="1" applyAlignment="1" applyProtection="1">
      <alignment vertical="center"/>
    </xf>
    <xf numFmtId="176" fontId="0" fillId="0" borderId="2" xfId="0" applyNumberFormat="1" applyFill="1" applyBorder="1" applyAlignment="1" applyProtection="1">
      <alignment horizontal="right" vertical="center"/>
    </xf>
    <xf numFmtId="0" fontId="0" fillId="0" borderId="8" xfId="0" applyNumberFormat="1" applyFill="1" applyBorder="1" applyAlignment="1" applyProtection="1">
      <alignment vertical="center"/>
    </xf>
    <xf numFmtId="0" fontId="0" fillId="0" borderId="9" xfId="0" applyNumberFormat="1" applyFill="1" applyBorder="1" applyAlignment="1" applyProtection="1">
      <alignment horizontal="left" vertical="center"/>
    </xf>
    <xf numFmtId="0" fontId="0" fillId="0" borderId="9" xfId="0" applyNumberFormat="1" applyFill="1" applyBorder="1" applyAlignment="1" applyProtection="1">
      <alignment vertical="center"/>
    </xf>
    <xf numFmtId="177" fontId="0" fillId="0" borderId="2" xfId="0" applyNumberFormat="1" applyFill="1" applyBorder="1" applyAlignment="1" applyProtection="1">
      <alignment horizontal="right" vertical="center"/>
    </xf>
    <xf numFmtId="1" fontId="0" fillId="3" borderId="2" xfId="0" applyNumberFormat="1" applyFill="1" applyBorder="1" applyAlignment="1" applyProtection="1">
      <alignment horizontal="right" vertical="center"/>
    </xf>
    <xf numFmtId="0" fontId="0" fillId="3" borderId="9" xfId="0" applyNumberFormat="1" applyFill="1" applyBorder="1" applyAlignment="1" applyProtection="1">
      <alignment horizontal="left" vertical="center"/>
    </xf>
    <xf numFmtId="0" fontId="0" fillId="3" borderId="9" xfId="0" applyNumberFormat="1" applyFill="1" applyBorder="1" applyAlignment="1" applyProtection="1">
      <alignment vertical="center"/>
    </xf>
    <xf numFmtId="176" fontId="0" fillId="3" borderId="2" xfId="0" applyNumberFormat="1" applyFill="1" applyBorder="1" applyAlignment="1" applyProtection="1">
      <alignment horizontal="right" vertical="center"/>
    </xf>
    <xf numFmtId="1" fontId="0" fillId="3" borderId="6" xfId="0" applyNumberFormat="1" applyFill="1" applyBorder="1" applyAlignment="1" applyProtection="1">
      <alignment horizontal="right" vertical="center"/>
    </xf>
    <xf numFmtId="0" fontId="0" fillId="3" borderId="7" xfId="0" applyNumberFormat="1" applyFill="1" applyBorder="1" applyAlignment="1" applyProtection="1">
      <alignment horizontal="left" vertical="center"/>
    </xf>
    <xf numFmtId="1" fontId="0" fillId="3" borderId="10" xfId="0" applyNumberFormat="1" applyFill="1" applyBorder="1" applyAlignment="1" applyProtection="1">
      <alignment horizontal="right" vertical="center"/>
    </xf>
    <xf numFmtId="0" fontId="0" fillId="0" borderId="11" xfId="0" applyNumberFormat="1" applyFill="1" applyBorder="1" applyAlignment="1" applyProtection="1">
      <alignment horizontal="center" vertical="center"/>
    </xf>
    <xf numFmtId="1" fontId="0" fillId="3" borderId="12" xfId="0" applyNumberFormat="1" applyFill="1" applyBorder="1" applyAlignment="1" applyProtection="1">
      <alignment horizontal="center" vertical="center"/>
    </xf>
    <xf numFmtId="1" fontId="0" fillId="3" borderId="13" xfId="0" applyNumberFormat="1" applyFill="1" applyBorder="1" applyAlignment="1" applyProtection="1">
      <alignment horizontal="center" vertical="center"/>
    </xf>
    <xf numFmtId="0" fontId="0" fillId="3" borderId="2" xfId="0" applyNumberFormat="1" applyFill="1" applyBorder="1" applyAlignment="1" applyProtection="1">
      <alignment horizontal="left" vertical="center"/>
    </xf>
    <xf numFmtId="0" fontId="0" fillId="0" borderId="2" xfId="0" applyFill="1" applyBorder="1" applyAlignment="1">
      <alignment vertical="center"/>
    </xf>
    <xf numFmtId="0" fontId="0" fillId="0" borderId="8" xfId="0" applyNumberFormat="1" applyFill="1" applyBorder="1" applyAlignment="1" applyProtection="1">
      <alignment horizontal="center" vertical="center"/>
    </xf>
    <xf numFmtId="0" fontId="0" fillId="3" borderId="9" xfId="0" applyNumberFormat="1" applyFill="1" applyBorder="1" applyAlignment="1" applyProtection="1">
      <alignment horizontal="center" vertical="center"/>
    </xf>
    <xf numFmtId="0" fontId="0" fillId="0" borderId="0" xfId="0" applyNumberFormat="1" applyFill="1" applyBorder="1" applyAlignment="1" applyProtection="1">
      <alignment vertical="center"/>
    </xf>
    <xf numFmtId="0" fontId="0" fillId="0" borderId="14" xfId="0" applyNumberFormat="1" applyFill="1" applyBorder="1" applyAlignment="1" applyProtection="1"/>
    <xf numFmtId="0" fontId="0" fillId="0" borderId="0" xfId="0" applyNumberFormat="1" applyFill="1" applyBorder="1" applyAlignment="1" applyProtection="1"/>
    <xf numFmtId="0" fontId="0" fillId="0" borderId="14" xfId="0" applyNumberFormat="1" applyFill="1" applyBorder="1" applyAlignment="1" applyProtection="1">
      <alignment vertical="center"/>
    </xf>
    <xf numFmtId="0" fontId="4" fillId="0" borderId="0" xfId="51" applyFont="1" applyFill="1" applyBorder="1" applyAlignment="1">
      <alignment horizontal="right" vertical="center"/>
    </xf>
    <xf numFmtId="178" fontId="0" fillId="0" borderId="2" xfId="0" applyNumberFormat="1" applyFill="1" applyBorder="1" applyAlignment="1">
      <alignment vertical="center"/>
    </xf>
    <xf numFmtId="176" fontId="0" fillId="0" borderId="2" xfId="0" applyNumberFormat="1" applyFill="1" applyBorder="1" applyAlignment="1">
      <alignment vertical="center"/>
    </xf>
    <xf numFmtId="176" fontId="0" fillId="3" borderId="2" xfId="0" applyNumberFormat="1" applyFill="1" applyBorder="1" applyAlignment="1">
      <alignment vertical="center"/>
    </xf>
    <xf numFmtId="178" fontId="0" fillId="3" borderId="2" xfId="0" applyNumberFormat="1" applyFill="1" applyBorder="1" applyAlignment="1">
      <alignment vertical="center"/>
    </xf>
    <xf numFmtId="178" fontId="0" fillId="3" borderId="2" xfId="0" applyNumberFormat="1" applyFill="1" applyBorder="1" applyAlignment="1" applyProtection="1">
      <alignment horizontal="right" vertical="center"/>
    </xf>
    <xf numFmtId="0" fontId="2" fillId="0" borderId="0" xfId="51" applyFont="1" applyFill="1" applyBorder="1" applyAlignment="1"/>
    <xf numFmtId="0" fontId="5" fillId="0" borderId="0" xfId="51" applyFont="1" applyFill="1" applyBorder="1" applyAlignment="1">
      <alignment vertical="center"/>
    </xf>
    <xf numFmtId="0" fontId="6" fillId="0" borderId="0" xfId="51" applyFont="1" applyFill="1" applyBorder="1" applyAlignment="1">
      <alignment horizontal="center" vertical="center"/>
    </xf>
    <xf numFmtId="3" fontId="5" fillId="0" borderId="0" xfId="51" applyNumberFormat="1" applyFont="1" applyFill="1" applyBorder="1" applyAlignment="1" applyProtection="1">
      <alignment vertical="center"/>
    </xf>
    <xf numFmtId="0" fontId="7" fillId="0" borderId="0" xfId="51" applyFont="1" applyFill="1" applyBorder="1" applyAlignment="1">
      <alignment horizontal="center" vertical="center"/>
    </xf>
    <xf numFmtId="0" fontId="3" fillId="0" borderId="6" xfId="51" applyFont="1" applyFill="1" applyBorder="1" applyAlignment="1">
      <alignment horizontal="center" vertical="center"/>
    </xf>
    <xf numFmtId="0" fontId="3" fillId="0" borderId="15" xfId="51" applyFont="1" applyFill="1" applyBorder="1" applyAlignment="1">
      <alignment horizontal="center" vertical="center"/>
    </xf>
    <xf numFmtId="0" fontId="3" fillId="0" borderId="2" xfId="51" applyFont="1" applyFill="1" applyBorder="1" applyAlignment="1">
      <alignment horizontal="left" vertical="center"/>
    </xf>
    <xf numFmtId="0" fontId="3" fillId="0" borderId="2" xfId="51" applyFont="1" applyFill="1" applyBorder="1" applyAlignment="1">
      <alignment vertical="center"/>
    </xf>
    <xf numFmtId="3" fontId="3" fillId="0" borderId="2" xfId="51" applyNumberFormat="1" applyFont="1" applyFill="1" applyBorder="1" applyAlignment="1">
      <alignment horizontal="right" vertical="center"/>
    </xf>
    <xf numFmtId="3" fontId="3" fillId="3" borderId="2" xfId="51" applyNumberFormat="1" applyFont="1" applyFill="1" applyBorder="1" applyAlignment="1">
      <alignment horizontal="right" vertical="center"/>
    </xf>
    <xf numFmtId="0" fontId="3" fillId="3" borderId="2" xfId="51" applyFont="1" applyFill="1" applyBorder="1" applyAlignment="1">
      <alignment horizontal="left" vertical="center"/>
    </xf>
    <xf numFmtId="0" fontId="3" fillId="3" borderId="2" xfId="51" applyFont="1" applyFill="1" applyBorder="1" applyAlignment="1">
      <alignment vertical="center"/>
    </xf>
    <xf numFmtId="0" fontId="3" fillId="3" borderId="2" xfId="51" applyFont="1" applyFill="1" applyBorder="1" applyAlignment="1">
      <alignment horizontal="center" vertical="center"/>
    </xf>
    <xf numFmtId="179" fontId="3" fillId="3" borderId="2" xfId="51" applyNumberFormat="1" applyFont="1" applyFill="1" applyBorder="1" applyAlignment="1">
      <alignment horizontal="right" vertical="center"/>
    </xf>
    <xf numFmtId="0" fontId="2" fillId="3" borderId="0" xfId="51" applyFont="1" applyFill="1" applyBorder="1" applyAlignment="1"/>
    <xf numFmtId="0" fontId="0" fillId="0" borderId="0" xfId="0" applyFill="1" applyBorder="1" applyAlignment="1">
      <alignment vertical="center"/>
    </xf>
    <xf numFmtId="0" fontId="8" fillId="0" borderId="0" xfId="51" applyFont="1" applyFill="1" applyAlignment="1">
      <alignment horizontal="lef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10" fillId="0" borderId="0" xfId="0" applyFont="1" applyFill="1" applyBorder="1" applyAlignment="1">
      <alignment vertical="center"/>
    </xf>
    <xf numFmtId="0" fontId="3" fillId="0" borderId="0" xfId="53">
      <alignment vertical="center"/>
    </xf>
    <xf numFmtId="0" fontId="3" fillId="0" borderId="0" xfId="53" applyAlignment="1">
      <alignment horizontal="center" vertical="center"/>
    </xf>
    <xf numFmtId="0" fontId="11" fillId="0" borderId="0" xfId="53" applyFont="1">
      <alignment vertical="center"/>
    </xf>
    <xf numFmtId="0" fontId="11" fillId="0" borderId="0" xfId="53" applyFont="1" applyAlignment="1">
      <alignment vertical="center" wrapText="1"/>
    </xf>
    <xf numFmtId="0" fontId="3" fillId="0" borderId="0" xfId="53" applyAlignment="1">
      <alignment vertical="center" wrapText="1"/>
    </xf>
    <xf numFmtId="0" fontId="3" fillId="0" borderId="0" xfId="53" applyFont="1">
      <alignment vertical="center"/>
    </xf>
    <xf numFmtId="0" fontId="3" fillId="0" borderId="0" xfId="53" applyFont="1" applyAlignment="1">
      <alignment horizontal="center" vertical="center"/>
    </xf>
    <xf numFmtId="0" fontId="12" fillId="0" borderId="0" xfId="53" applyFont="1" applyAlignment="1">
      <alignment horizontal="center" vertical="center"/>
    </xf>
    <xf numFmtId="0" fontId="13" fillId="0" borderId="6" xfId="53" applyFont="1" applyBorder="1" applyAlignment="1">
      <alignment horizontal="center" vertical="center"/>
    </xf>
    <xf numFmtId="0" fontId="13" fillId="0" borderId="16" xfId="53" applyFont="1" applyBorder="1" applyAlignment="1">
      <alignment horizontal="center" vertical="center"/>
    </xf>
    <xf numFmtId="0" fontId="13" fillId="0" borderId="15" xfId="53" applyFont="1" applyBorder="1" applyAlignment="1">
      <alignment horizontal="center" vertical="center"/>
    </xf>
    <xf numFmtId="0" fontId="13" fillId="0" borderId="2" xfId="53" applyFont="1" applyBorder="1" applyAlignment="1">
      <alignment horizontal="center" vertical="center" wrapText="1"/>
    </xf>
    <xf numFmtId="0" fontId="14" fillId="0" borderId="2" xfId="52" applyFont="1" applyBorder="1">
      <alignment vertical="center"/>
    </xf>
    <xf numFmtId="3" fontId="15" fillId="0" borderId="2" xfId="53" applyNumberFormat="1" applyFont="1" applyBorder="1" applyAlignment="1">
      <alignment horizontal="center" vertical="center" wrapText="1"/>
    </xf>
    <xf numFmtId="0" fontId="15" fillId="0" borderId="2" xfId="53" applyFont="1" applyBorder="1" applyAlignment="1">
      <alignment horizontal="center" vertical="center" wrapText="1"/>
    </xf>
    <xf numFmtId="0" fontId="15" fillId="0" borderId="0" xfId="53" applyFont="1" applyAlignment="1">
      <alignment vertical="center" wrapText="1"/>
    </xf>
    <xf numFmtId="0" fontId="15" fillId="0" borderId="2" xfId="52" applyFont="1" applyBorder="1">
      <alignment vertical="center"/>
    </xf>
    <xf numFmtId="0" fontId="16" fillId="0" borderId="2" xfId="52" applyFont="1" applyBorder="1" applyAlignment="1">
      <alignment horizontal="center" vertical="center"/>
    </xf>
    <xf numFmtId="3" fontId="13" fillId="0" borderId="2" xfId="53" applyNumberFormat="1" applyFont="1" applyBorder="1" applyAlignment="1">
      <alignment horizontal="center" vertical="center" wrapText="1"/>
    </xf>
    <xf numFmtId="0" fontId="13" fillId="0" borderId="2" xfId="52" applyFont="1" applyBorder="1">
      <alignment vertical="center"/>
    </xf>
    <xf numFmtId="178" fontId="13" fillId="0" borderId="2" xfId="53" applyNumberFormat="1" applyFont="1" applyBorder="1" applyAlignment="1">
      <alignment horizontal="center" vertical="center" wrapText="1"/>
    </xf>
    <xf numFmtId="0" fontId="3" fillId="0" borderId="0" xfId="0" applyFont="1" applyFill="1" applyBorder="1" applyAlignment="1">
      <alignment vertical="center"/>
    </xf>
    <xf numFmtId="0" fontId="17" fillId="0" borderId="0" xfId="0" applyFont="1" applyFill="1" applyBorder="1" applyAlignment="1">
      <alignment vertical="center"/>
    </xf>
    <xf numFmtId="0" fontId="18" fillId="0" borderId="0" xfId="0" applyFont="1" applyFill="1" applyBorder="1" applyAlignment="1">
      <alignment horizontal="center" vertical="center"/>
    </xf>
    <xf numFmtId="0" fontId="19" fillId="0" borderId="2"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17" xfId="0" applyFont="1" applyFill="1" applyBorder="1" applyAlignment="1">
      <alignment vertical="center"/>
    </xf>
    <xf numFmtId="0" fontId="13" fillId="0" borderId="2"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center" vertical="center" wrapText="1"/>
    </xf>
    <xf numFmtId="0" fontId="20" fillId="0" borderId="2" xfId="0" applyFont="1" applyFill="1" applyBorder="1" applyAlignment="1">
      <alignment horizontal="center" vertical="center" wrapText="1"/>
    </xf>
    <xf numFmtId="180" fontId="13" fillId="0" borderId="15" xfId="0" applyNumberFormat="1" applyFont="1" applyFill="1" applyBorder="1" applyAlignment="1">
      <alignment horizontal="center" vertical="center"/>
    </xf>
    <xf numFmtId="0" fontId="13" fillId="0" borderId="2" xfId="0" applyNumberFormat="1" applyFont="1" applyFill="1" applyBorder="1" applyAlignment="1" applyProtection="1">
      <alignment horizontal="left" vertical="center"/>
    </xf>
    <xf numFmtId="178" fontId="11" fillId="0" borderId="18" xfId="0" applyNumberFormat="1" applyFont="1" applyFill="1" applyBorder="1" applyAlignment="1" applyProtection="1">
      <alignment horizontal="right" vertical="center"/>
    </xf>
    <xf numFmtId="178" fontId="11" fillId="0" borderId="19" xfId="0" applyNumberFormat="1" applyFont="1" applyFill="1" applyBorder="1" applyAlignment="1" applyProtection="1">
      <alignment horizontal="left" vertical="center"/>
    </xf>
    <xf numFmtId="178" fontId="11" fillId="0" borderId="19" xfId="0" applyNumberFormat="1" applyFont="1" applyFill="1" applyBorder="1" applyAlignment="1" applyProtection="1">
      <alignment horizontal="right" vertical="center"/>
    </xf>
    <xf numFmtId="0" fontId="15" fillId="0" borderId="18" xfId="0" applyNumberFormat="1" applyFont="1" applyFill="1" applyBorder="1" applyAlignment="1" applyProtection="1">
      <alignment vertical="center"/>
    </xf>
    <xf numFmtId="178" fontId="3" fillId="0" borderId="18" xfId="0" applyNumberFormat="1" applyFont="1" applyFill="1" applyBorder="1" applyAlignment="1" applyProtection="1">
      <alignment horizontal="right" vertical="center"/>
    </xf>
    <xf numFmtId="178" fontId="3" fillId="0" borderId="2" xfId="0" applyNumberFormat="1" applyFont="1" applyFill="1" applyBorder="1" applyAlignment="1" applyProtection="1">
      <alignment horizontal="right" vertical="center"/>
    </xf>
    <xf numFmtId="178" fontId="3" fillId="0" borderId="20" xfId="0" applyNumberFormat="1" applyFont="1" applyFill="1" applyBorder="1" applyAlignment="1" applyProtection="1">
      <alignment horizontal="left" vertical="center"/>
    </xf>
    <xf numFmtId="178" fontId="3" fillId="0" borderId="20" xfId="0" applyNumberFormat="1" applyFont="1" applyFill="1" applyBorder="1" applyAlignment="1" applyProtection="1">
      <alignment horizontal="right" vertical="center"/>
    </xf>
    <xf numFmtId="0" fontId="15" fillId="0" borderId="2" xfId="0" applyNumberFormat="1" applyFont="1" applyFill="1" applyBorder="1" applyAlignment="1" applyProtection="1">
      <alignment vertical="center"/>
    </xf>
    <xf numFmtId="0" fontId="13" fillId="0" borderId="2" xfId="45" applyFont="1" applyFill="1" applyBorder="1" applyAlignment="1">
      <alignment vertical="center"/>
    </xf>
    <xf numFmtId="178" fontId="11" fillId="0" borderId="2" xfId="0" applyNumberFormat="1" applyFont="1" applyFill="1" applyBorder="1" applyAlignment="1" applyProtection="1">
      <alignment horizontal="right" vertical="center"/>
    </xf>
    <xf numFmtId="0" fontId="13" fillId="0" borderId="2" xfId="45" applyFont="1" applyFill="1" applyBorder="1" applyAlignment="1">
      <alignment horizontal="left" vertical="center"/>
    </xf>
    <xf numFmtId="0" fontId="15" fillId="0" borderId="2" xfId="45" applyFont="1" applyFill="1" applyBorder="1" applyAlignment="1">
      <alignment vertical="center"/>
    </xf>
    <xf numFmtId="178" fontId="11" fillId="0" borderId="20" xfId="0" applyNumberFormat="1" applyFont="1" applyFill="1" applyBorder="1" applyAlignment="1" applyProtection="1">
      <alignment horizontal="center" vertical="center"/>
    </xf>
    <xf numFmtId="0" fontId="13" fillId="0" borderId="2" xfId="45" applyFont="1" applyFill="1" applyBorder="1" applyAlignment="1">
      <alignment horizontal="center" vertical="center"/>
    </xf>
    <xf numFmtId="178" fontId="11" fillId="0" borderId="20" xfId="0" applyNumberFormat="1" applyFont="1" applyFill="1" applyBorder="1" applyAlignment="1" applyProtection="1">
      <alignment horizontal="right" vertical="center"/>
    </xf>
    <xf numFmtId="0" fontId="17" fillId="0" borderId="21" xfId="0" applyFont="1" applyFill="1" applyBorder="1" applyAlignment="1">
      <alignment vertical="center"/>
    </xf>
    <xf numFmtId="178" fontId="3" fillId="0" borderId="19" xfId="0" applyNumberFormat="1" applyFont="1" applyFill="1" applyBorder="1" applyAlignment="1" applyProtection="1">
      <alignment horizontal="right" vertical="center"/>
    </xf>
    <xf numFmtId="0" fontId="3" fillId="0" borderId="0" xfId="0" applyFont="1" applyFill="1" applyAlignment="1"/>
    <xf numFmtId="0" fontId="21" fillId="0" borderId="0" xfId="0" applyNumberFormat="1" applyFont="1" applyFill="1" applyAlignment="1" applyProtection="1">
      <alignment horizontal="center" vertical="center"/>
    </xf>
    <xf numFmtId="0" fontId="5" fillId="0" borderId="0" xfId="0" applyFont="1" applyFill="1" applyAlignment="1">
      <alignment vertical="center"/>
    </xf>
    <xf numFmtId="0" fontId="5" fillId="0" borderId="0" xfId="0" applyFont="1" applyFill="1" applyAlignment="1">
      <alignment horizontal="right" vertical="center"/>
    </xf>
    <xf numFmtId="0" fontId="22" fillId="3" borderId="2" xfId="0" applyNumberFormat="1" applyFont="1" applyFill="1" applyBorder="1" applyAlignment="1" applyProtection="1">
      <alignment horizontal="center" vertical="center"/>
    </xf>
    <xf numFmtId="0" fontId="23" fillId="4" borderId="2" xfId="0" applyFont="1" applyFill="1" applyBorder="1" applyAlignment="1">
      <alignment horizontal="center" vertical="center" wrapText="1"/>
    </xf>
    <xf numFmtId="0" fontId="20" fillId="0" borderId="2" xfId="0" applyFont="1" applyFill="1" applyBorder="1" applyAlignment="1">
      <alignment horizontal="center" vertical="center"/>
    </xf>
    <xf numFmtId="0" fontId="24" fillId="3" borderId="2" xfId="0" applyNumberFormat="1" applyFont="1" applyFill="1" applyBorder="1" applyAlignment="1" applyProtection="1">
      <alignment horizontal="center" vertical="center"/>
    </xf>
    <xf numFmtId="178" fontId="4" fillId="3" borderId="2" xfId="0" applyNumberFormat="1" applyFont="1" applyFill="1" applyBorder="1" applyAlignment="1" applyProtection="1">
      <alignment horizontal="right" vertical="center"/>
    </xf>
    <xf numFmtId="0" fontId="22" fillId="3" borderId="2" xfId="0" applyNumberFormat="1" applyFont="1" applyFill="1" applyBorder="1" applyAlignment="1" applyProtection="1">
      <alignment vertical="center"/>
    </xf>
    <xf numFmtId="0" fontId="4" fillId="3" borderId="2" xfId="0" applyNumberFormat="1" applyFont="1" applyFill="1" applyBorder="1" applyAlignment="1" applyProtection="1">
      <alignment vertical="center"/>
    </xf>
    <xf numFmtId="178" fontId="4" fillId="5" borderId="2" xfId="0" applyNumberFormat="1" applyFont="1" applyFill="1" applyBorder="1" applyAlignment="1" applyProtection="1">
      <alignment horizontal="right" vertical="center"/>
    </xf>
    <xf numFmtId="0" fontId="0" fillId="0" borderId="0" xfId="0" applyFill="1">
      <alignment vertical="center"/>
    </xf>
    <xf numFmtId="0" fontId="25" fillId="0" borderId="0" xfId="53" applyFont="1" applyAlignment="1">
      <alignment horizontal="center" vertical="center"/>
    </xf>
    <xf numFmtId="0" fontId="26" fillId="0" borderId="0" xfId="53" applyFont="1" applyAlignment="1">
      <alignment horizontal="center" vertical="center"/>
    </xf>
    <xf numFmtId="0" fontId="27" fillId="0" borderId="0" xfId="53" applyFont="1" applyAlignment="1">
      <alignment horizontal="center" vertical="center"/>
    </xf>
    <xf numFmtId="0" fontId="15" fillId="0" borderId="0" xfId="53" applyFont="1" applyAlignment="1">
      <alignment horizontal="center" vertical="center"/>
    </xf>
    <xf numFmtId="0" fontId="20" fillId="0" borderId="2" xfId="0" applyFont="1" applyFill="1" applyBorder="1" applyAlignment="1">
      <alignment vertical="center"/>
    </xf>
    <xf numFmtId="181" fontId="17" fillId="0" borderId="2" xfId="8" applyNumberFormat="1" applyFont="1" applyFill="1" applyBorder="1" applyAlignment="1" applyProtection="1">
      <alignment vertical="center"/>
    </xf>
    <xf numFmtId="181" fontId="17" fillId="0" borderId="2" xfId="8" applyNumberFormat="1" applyFont="1" applyFill="1" applyBorder="1" applyAlignment="1">
      <alignment vertical="center"/>
    </xf>
    <xf numFmtId="0" fontId="17" fillId="0" borderId="2" xfId="0" applyFont="1" applyFill="1" applyBorder="1" applyAlignment="1">
      <alignment vertical="center"/>
    </xf>
    <xf numFmtId="4" fontId="5" fillId="0" borderId="2" xfId="0" applyNumberFormat="1" applyFont="1" applyFill="1" applyBorder="1" applyAlignment="1">
      <alignment horizontal="right" vertical="center" shrinkToFit="1"/>
    </xf>
    <xf numFmtId="0" fontId="0" fillId="0" borderId="2" xfId="0" applyFill="1" applyBorder="1">
      <alignment vertical="center"/>
    </xf>
    <xf numFmtId="0" fontId="20" fillId="0" borderId="2" xfId="0" applyFont="1" applyFill="1" applyBorder="1" applyAlignment="1">
      <alignment horizontal="left" vertical="center"/>
    </xf>
    <xf numFmtId="181" fontId="20" fillId="0" borderId="2" xfId="8" applyNumberFormat="1" applyFont="1" applyFill="1" applyBorder="1" applyAlignment="1">
      <alignment vertical="center"/>
    </xf>
    <xf numFmtId="0" fontId="22" fillId="0" borderId="2" xfId="0" applyFont="1" applyFill="1" applyBorder="1" applyAlignment="1">
      <alignment horizontal="center" vertical="center" wrapText="1"/>
    </xf>
    <xf numFmtId="178" fontId="28" fillId="4" borderId="2" xfId="0" applyNumberFormat="1" applyFont="1" applyFill="1" applyBorder="1" applyAlignment="1">
      <alignment horizontal="right" vertical="center" wrapText="1"/>
    </xf>
    <xf numFmtId="0" fontId="0" fillId="0" borderId="14" xfId="0" applyFill="1" applyBorder="1">
      <alignment vertical="center"/>
    </xf>
    <xf numFmtId="0" fontId="0" fillId="0" borderId="0" xfId="0" applyFill="1" applyBorder="1">
      <alignment vertical="center"/>
    </xf>
    <xf numFmtId="0" fontId="0" fillId="0" borderId="0" xfId="0" applyFont="1" applyFill="1" applyAlignment="1">
      <alignment vertical="center"/>
    </xf>
    <xf numFmtId="0" fontId="29" fillId="0" borderId="0" xfId="0" applyFont="1" applyFill="1" applyBorder="1" applyAlignment="1">
      <alignment horizontal="center" vertical="center"/>
    </xf>
    <xf numFmtId="0" fontId="30" fillId="0" borderId="2" xfId="0" applyFont="1" applyFill="1" applyBorder="1" applyAlignment="1">
      <alignment horizontal="center" vertical="center"/>
    </xf>
    <xf numFmtId="0" fontId="28" fillId="4" borderId="6" xfId="0" applyFont="1" applyFill="1" applyBorder="1" applyAlignment="1">
      <alignment horizontal="center" vertical="center" wrapText="1"/>
    </xf>
    <xf numFmtId="0" fontId="28" fillId="4" borderId="16" xfId="0" applyFont="1" applyFill="1" applyBorder="1" applyAlignment="1">
      <alignment horizontal="center" vertical="center" wrapText="1"/>
    </xf>
    <xf numFmtId="0" fontId="28" fillId="4" borderId="15" xfId="0" applyFont="1" applyFill="1" applyBorder="1" applyAlignment="1">
      <alignment horizontal="center" vertical="center" wrapText="1"/>
    </xf>
    <xf numFmtId="0" fontId="28" fillId="4" borderId="18" xfId="0" applyFont="1" applyFill="1" applyBorder="1" applyAlignment="1">
      <alignment horizontal="center" vertical="center" wrapText="1"/>
    </xf>
    <xf numFmtId="0" fontId="28" fillId="4" borderId="18" xfId="0" applyFont="1" applyFill="1" applyBorder="1" applyAlignment="1">
      <alignment horizontal="left" vertical="center" wrapText="1"/>
    </xf>
    <xf numFmtId="0" fontId="28" fillId="4" borderId="2" xfId="0" applyFont="1" applyFill="1" applyBorder="1" applyAlignment="1">
      <alignment horizontal="center" vertical="center" wrapText="1"/>
    </xf>
    <xf numFmtId="0" fontId="28" fillId="4" borderId="2" xfId="0" applyFont="1" applyFill="1" applyBorder="1" applyAlignment="1">
      <alignment horizontal="left" vertical="center" wrapText="1"/>
    </xf>
    <xf numFmtId="178" fontId="28" fillId="4" borderId="2" xfId="0" applyNumberFormat="1" applyFont="1" applyFill="1" applyBorder="1" applyAlignment="1">
      <alignment horizontal="right" wrapText="1"/>
    </xf>
    <xf numFmtId="178" fontId="28" fillId="4" borderId="2" xfId="0" applyNumberFormat="1" applyFont="1" applyFill="1" applyBorder="1" applyAlignment="1">
      <alignment horizontal="right" vertical="top" wrapText="1"/>
    </xf>
    <xf numFmtId="178" fontId="30" fillId="4" borderId="2" xfId="0" applyNumberFormat="1" applyFont="1" applyFill="1" applyBorder="1" applyAlignment="1">
      <alignment horizontal="right" wrapText="1"/>
    </xf>
    <xf numFmtId="0" fontId="30" fillId="4" borderId="2" xfId="0" applyFont="1" applyFill="1" applyBorder="1" applyAlignment="1">
      <alignment horizontal="left" vertical="center" wrapText="1"/>
    </xf>
    <xf numFmtId="178" fontId="31" fillId="4" borderId="2" xfId="0" applyNumberFormat="1" applyFont="1" applyFill="1" applyBorder="1" applyAlignment="1">
      <alignment horizontal="right" wrapText="1"/>
    </xf>
    <xf numFmtId="178" fontId="30" fillId="4" borderId="2" xfId="0" applyNumberFormat="1" applyFont="1" applyFill="1" applyBorder="1" applyAlignment="1">
      <alignment horizontal="right" vertical="center" wrapText="1"/>
    </xf>
    <xf numFmtId="178" fontId="31" fillId="4" borderId="2" xfId="0" applyNumberFormat="1" applyFont="1" applyFill="1" applyBorder="1" applyAlignment="1">
      <alignment horizontal="right" vertical="center" wrapText="1"/>
    </xf>
    <xf numFmtId="0" fontId="30" fillId="4" borderId="2" xfId="0" applyFont="1" applyFill="1" applyBorder="1" applyAlignment="1">
      <alignment horizontal="center" vertical="center" wrapText="1"/>
    </xf>
    <xf numFmtId="178" fontId="32" fillId="0" borderId="2" xfId="0" applyNumberFormat="1" applyFont="1" applyFill="1" applyBorder="1" applyAlignment="1">
      <alignment vertical="center"/>
    </xf>
    <xf numFmtId="0" fontId="33" fillId="4" borderId="2" xfId="0" applyFont="1" applyFill="1" applyBorder="1" applyAlignment="1">
      <alignment horizontal="left" vertical="center" wrapText="1"/>
    </xf>
    <xf numFmtId="178" fontId="33" fillId="4" borderId="2" xfId="0" applyNumberFormat="1" applyFont="1" applyFill="1" applyBorder="1" applyAlignment="1">
      <alignment horizontal="right" wrapText="1"/>
    </xf>
    <xf numFmtId="178" fontId="31" fillId="4" borderId="2" xfId="0" applyNumberFormat="1" applyFont="1" applyFill="1" applyBorder="1" applyAlignment="1">
      <alignment horizontal="left" wrapText="1"/>
    </xf>
    <xf numFmtId="0" fontId="30" fillId="4" borderId="2" xfId="0" applyFont="1" applyFill="1" applyBorder="1" applyAlignment="1">
      <alignment vertical="center" wrapText="1"/>
    </xf>
    <xf numFmtId="0" fontId="13" fillId="0" borderId="2" xfId="13" applyFont="1" applyFill="1" applyBorder="1" applyAlignment="1" applyProtection="1">
      <alignment horizontal="center" vertical="center"/>
      <protection locked="0"/>
    </xf>
    <xf numFmtId="0" fontId="13" fillId="0" borderId="2" xfId="13" applyFont="1" applyFill="1" applyBorder="1" applyAlignment="1">
      <alignment vertical="center"/>
    </xf>
    <xf numFmtId="0" fontId="15" fillId="0" borderId="2" xfId="13" applyFont="1" applyFill="1" applyBorder="1" applyAlignment="1">
      <alignment vertical="center"/>
    </xf>
    <xf numFmtId="178" fontId="31" fillId="4" borderId="22" xfId="0" applyNumberFormat="1" applyFont="1" applyFill="1" applyBorder="1" applyAlignment="1">
      <alignment horizontal="right" wrapText="1"/>
    </xf>
    <xf numFmtId="0" fontId="13" fillId="0" borderId="22" xfId="13" applyFont="1" applyFill="1" applyBorder="1" applyAlignment="1">
      <alignment vertical="center"/>
    </xf>
    <xf numFmtId="0" fontId="13" fillId="0" borderId="23" xfId="13" applyFont="1" applyFill="1" applyBorder="1" applyAlignment="1">
      <alignment vertical="center"/>
    </xf>
    <xf numFmtId="0" fontId="34" fillId="4" borderId="2" xfId="0" applyFont="1" applyFill="1" applyBorder="1" applyAlignment="1">
      <alignment horizontal="left" vertical="center" wrapText="1"/>
    </xf>
    <xf numFmtId="178" fontId="34" fillId="4" borderId="2" xfId="0" applyNumberFormat="1" applyFont="1" applyFill="1" applyBorder="1" applyAlignment="1">
      <alignment horizontal="justify" wrapText="1"/>
    </xf>
    <xf numFmtId="178" fontId="35" fillId="4" borderId="2" xfId="0" applyNumberFormat="1" applyFont="1" applyFill="1" applyBorder="1" applyAlignment="1">
      <alignment horizontal="left" vertical="top" wrapText="1"/>
    </xf>
    <xf numFmtId="178" fontId="34" fillId="4" borderId="2" xfId="0" applyNumberFormat="1" applyFont="1" applyFill="1" applyBorder="1" applyAlignment="1">
      <alignment horizontal="right" wrapText="1"/>
    </xf>
    <xf numFmtId="178" fontId="34" fillId="4" borderId="18" xfId="0" applyNumberFormat="1" applyFont="1" applyFill="1" applyBorder="1" applyAlignment="1">
      <alignment horizontal="right" wrapText="1"/>
    </xf>
    <xf numFmtId="0" fontId="13" fillId="0" borderId="18" xfId="13" applyFont="1" applyFill="1" applyBorder="1" applyAlignment="1">
      <alignment vertical="center"/>
    </xf>
    <xf numFmtId="0" fontId="36" fillId="4" borderId="2" xfId="0" applyFont="1" applyFill="1" applyBorder="1" applyAlignment="1">
      <alignment horizontal="center" vertical="center" wrapText="1"/>
    </xf>
    <xf numFmtId="178" fontId="36" fillId="4" borderId="2" xfId="0" applyNumberFormat="1" applyFont="1" applyFill="1" applyBorder="1" applyAlignment="1">
      <alignment horizontal="right" vertical="center" wrapText="1"/>
    </xf>
    <xf numFmtId="0" fontId="14" fillId="0" borderId="0" xfId="0" applyFont="1" applyFill="1" applyAlignment="1">
      <alignment horizontal="left" vertical="center"/>
    </xf>
    <xf numFmtId="0" fontId="28" fillId="4" borderId="2" xfId="0" applyFont="1" applyFill="1" applyBorder="1" applyAlignment="1">
      <alignment horizontal="justify" vertical="center" wrapText="1"/>
    </xf>
    <xf numFmtId="0" fontId="37" fillId="0" borderId="0" xfId="0" applyFont="1" applyFill="1" applyAlignment="1">
      <alignment vertical="center"/>
    </xf>
    <xf numFmtId="0" fontId="28" fillId="4" borderId="2" xfId="0" applyFont="1" applyFill="1" applyBorder="1" applyAlignment="1">
      <alignment horizontal="right" vertical="center" wrapText="1"/>
    </xf>
    <xf numFmtId="178" fontId="31" fillId="4" borderId="24" xfId="0" applyNumberFormat="1" applyFont="1" applyFill="1" applyBorder="1" applyAlignment="1">
      <alignment horizontal="center" vertical="top" wrapText="1"/>
    </xf>
    <xf numFmtId="178" fontId="31" fillId="4" borderId="25" xfId="0" applyNumberFormat="1" applyFont="1" applyFill="1" applyBorder="1" applyAlignment="1">
      <alignment horizontal="center" vertical="top" wrapText="1"/>
    </xf>
    <xf numFmtId="178" fontId="31" fillId="4" borderId="22" xfId="0" applyNumberFormat="1" applyFont="1" applyFill="1" applyBorder="1" applyAlignment="1">
      <alignment wrapText="1"/>
    </xf>
    <xf numFmtId="178" fontId="15" fillId="0" borderId="2" xfId="13" applyNumberFormat="1" applyFont="1" applyFill="1" applyBorder="1" applyAlignment="1">
      <alignment horizontal="right" vertical="center"/>
    </xf>
    <xf numFmtId="178" fontId="15" fillId="0" borderId="2" xfId="13" applyNumberFormat="1" applyFont="1" applyFill="1" applyBorder="1" applyAlignment="1" applyProtection="1">
      <alignment horizontal="right" vertical="center"/>
      <protection locked="0"/>
    </xf>
    <xf numFmtId="178" fontId="15" fillId="0" borderId="26" xfId="13" applyNumberFormat="1" applyFont="1" applyFill="1" applyBorder="1" applyAlignment="1">
      <alignment horizontal="right" vertical="center"/>
    </xf>
    <xf numFmtId="178" fontId="15" fillId="0" borderId="22" xfId="13" applyNumberFormat="1" applyFont="1" applyFill="1" applyBorder="1" applyAlignment="1">
      <alignment horizontal="right" vertical="center"/>
    </xf>
    <xf numFmtId="178" fontId="15" fillId="0" borderId="26" xfId="13" applyNumberFormat="1" applyFont="1" applyFill="1" applyBorder="1" applyAlignment="1">
      <alignment horizontal="center" vertical="center"/>
    </xf>
    <xf numFmtId="180" fontId="15" fillId="0" borderId="2" xfId="13" applyNumberFormat="1" applyFont="1" applyFill="1" applyBorder="1" applyAlignment="1" applyProtection="1">
      <alignment vertical="center"/>
      <protection locked="0"/>
    </xf>
    <xf numFmtId="178" fontId="15" fillId="0" borderId="23" xfId="13" applyNumberFormat="1" applyFont="1" applyFill="1" applyBorder="1" applyAlignment="1">
      <alignment horizontal="right" vertical="center"/>
    </xf>
    <xf numFmtId="178" fontId="15" fillId="0" borderId="15" xfId="13" applyNumberFormat="1" applyFont="1" applyFill="1" applyBorder="1" applyAlignment="1" applyProtection="1">
      <alignment horizontal="right" vertical="center"/>
      <protection locked="0"/>
    </xf>
    <xf numFmtId="178" fontId="15" fillId="0" borderId="18" xfId="13" applyNumberFormat="1" applyFont="1" applyFill="1" applyBorder="1" applyAlignment="1">
      <alignment horizontal="right" vertical="center"/>
    </xf>
    <xf numFmtId="178" fontId="0" fillId="0" borderId="2" xfId="0" applyNumberFormat="1" applyFont="1" applyFill="1" applyBorder="1" applyAlignment="1">
      <alignment vertical="center"/>
    </xf>
    <xf numFmtId="178" fontId="28" fillId="4" borderId="0" xfId="0" applyNumberFormat="1" applyFont="1" applyFill="1" applyBorder="1" applyAlignment="1">
      <alignment horizontal="right" vertical="center" wrapText="1"/>
    </xf>
    <xf numFmtId="0" fontId="37" fillId="0" borderId="0" xfId="0" applyFont="1" applyFill="1" applyBorder="1" applyAlignment="1">
      <alignment vertical="center"/>
    </xf>
    <xf numFmtId="0" fontId="38" fillId="0" borderId="0" xfId="51" applyFont="1" applyFill="1" applyAlignment="1">
      <alignment horizontal="left" vertical="top" wrapText="1"/>
    </xf>
    <xf numFmtId="0" fontId="8" fillId="0" borderId="0" xfId="51" applyFont="1" applyFill="1" applyAlignment="1">
      <alignment horizontal="left" vertical="top" wrapText="1"/>
    </xf>
    <xf numFmtId="0" fontId="39" fillId="0" borderId="0" xfId="0" applyFont="1" applyFill="1" applyBorder="1" applyAlignment="1">
      <alignmen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_预算总表2009"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13" xfId="52"/>
    <cellStyle name="常规 3"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externalLink" Target="externalLinks/externalLink2.xml"/><Relationship Id="rId13" Type="http://schemas.openxmlformats.org/officeDocument/2006/relationships/externalLink" Target="externalLinks/externalLink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dministrator\&#26700;&#38754;\2018&#24180;&#22522;&#37329;&#39044;&#31639;&#35843;&#25972;\&#19978;&#20132;\2013\&#22478;&#24314;&#21475;&#35745;&#21010;2013.3.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cro1"/>
      <sheetName val="封面"/>
      <sheetName val="说明"/>
      <sheetName val="目录（页码尚需修改）"/>
      <sheetName val="规划类"/>
      <sheetName val="城乡类"/>
      <sheetName val="住保类"/>
      <sheetName val="环保类"/>
      <sheetName val="代建类"/>
      <sheetName val="三旧类"/>
      <sheetName val="人防类"/>
      <sheetName val="国土重大项目"/>
      <sheetName val="供地类"/>
      <sheetName val="征地类"/>
      <sheetName val="市政类汇总 "/>
      <sheetName val="表一完工"/>
      <sheetName val="表二在建 "/>
      <sheetName val="表三2012年批准2013年实施项目 "/>
      <sheetName val="表四2013年计划实施项目 "/>
      <sheetName val="表五2013年实施项目征地、拆迁资金计划安排表 "/>
    </sheetNames>
    <definedNames>
      <definedName name="Module.Prix_SMC" sheetId="1"/>
      <definedName name="Prix_SMC" sheetId="1"/>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
  <sheetViews>
    <sheetView topLeftCell="A11" workbookViewId="0">
      <selection activeCell="I18" sqref="I18"/>
    </sheetView>
  </sheetViews>
  <sheetFormatPr defaultColWidth="9" defaultRowHeight="13.5"/>
  <cols>
    <col min="1" max="1" width="12.5083333333333" style="63" customWidth="1"/>
    <col min="2" max="3" width="9" style="63"/>
    <col min="4" max="4" width="9" style="63" customWidth="1"/>
    <col min="5" max="8" width="9" style="63"/>
    <col min="9" max="9" width="56.375" style="63" customWidth="1"/>
    <col min="10" max="11" width="9" style="63"/>
    <col min="12" max="12" width="5" style="63" hidden="1" customWidth="1"/>
    <col min="13" max="13" width="3.5" style="63" hidden="1" customWidth="1"/>
    <col min="14" max="14" width="9" style="63" hidden="1" customWidth="1"/>
    <col min="15" max="16384" width="9" style="63"/>
  </cols>
  <sheetData>
    <row r="1" ht="27" customHeight="1" spans="1:4">
      <c r="A1" s="203" t="s">
        <v>0</v>
      </c>
      <c r="B1" s="204"/>
      <c r="C1" s="204"/>
      <c r="D1" s="204"/>
    </row>
    <row r="2" spans="1:4">
      <c r="A2" s="204"/>
      <c r="B2" s="204"/>
      <c r="C2" s="204"/>
      <c r="D2" s="204"/>
    </row>
    <row r="3" spans="1:4">
      <c r="A3" s="204"/>
      <c r="B3" s="204"/>
      <c r="C3" s="204"/>
      <c r="D3" s="204"/>
    </row>
    <row r="4" spans="1:4">
      <c r="A4" s="204"/>
      <c r="B4" s="204"/>
      <c r="C4" s="204"/>
      <c r="D4" s="204"/>
    </row>
    <row r="5" hidden="1"/>
    <row r="6" hidden="1"/>
    <row r="7" hidden="1"/>
    <row r="8" ht="30" customHeight="1"/>
    <row r="9" ht="35.25" spans="1:14">
      <c r="A9" s="65" t="s">
        <v>1</v>
      </c>
      <c r="B9" s="66"/>
      <c r="C9" s="66"/>
      <c r="D9" s="66"/>
      <c r="E9" s="66"/>
      <c r="F9" s="66"/>
      <c r="G9" s="66"/>
      <c r="H9" s="66"/>
      <c r="I9" s="66"/>
      <c r="J9" s="67"/>
      <c r="K9" s="67"/>
      <c r="L9" s="67"/>
      <c r="M9" s="67"/>
      <c r="N9" s="67"/>
    </row>
    <row r="10" ht="35.25" spans="1:14">
      <c r="A10" s="66"/>
      <c r="B10" s="66"/>
      <c r="C10" s="66"/>
      <c r="D10" s="66"/>
      <c r="E10" s="66"/>
      <c r="F10" s="66"/>
      <c r="G10" s="66"/>
      <c r="H10" s="66"/>
      <c r="I10" s="66"/>
      <c r="J10" s="67"/>
      <c r="K10" s="67"/>
      <c r="L10" s="67"/>
      <c r="M10" s="67"/>
      <c r="N10" s="67"/>
    </row>
    <row r="11" ht="35.25" spans="1:14">
      <c r="A11" s="66"/>
      <c r="B11" s="66"/>
      <c r="C11" s="66"/>
      <c r="D11" s="66"/>
      <c r="E11" s="66"/>
      <c r="F11" s="66"/>
      <c r="G11" s="66"/>
      <c r="H11" s="66"/>
      <c r="I11" s="66"/>
      <c r="J11" s="67"/>
      <c r="K11" s="67"/>
      <c r="L11" s="67"/>
      <c r="M11" s="67"/>
      <c r="N11" s="67"/>
    </row>
    <row r="12" ht="10" customHeight="1" spans="1:14">
      <c r="A12" s="66"/>
      <c r="B12" s="66"/>
      <c r="C12" s="66"/>
      <c r="D12" s="66"/>
      <c r="E12" s="66"/>
      <c r="F12" s="66"/>
      <c r="G12" s="66"/>
      <c r="H12" s="66"/>
      <c r="I12" s="66"/>
      <c r="J12" s="67"/>
      <c r="K12" s="67"/>
      <c r="L12" s="67"/>
      <c r="M12" s="67"/>
      <c r="N12" s="67"/>
    </row>
    <row r="13" s="202" customFormat="1" ht="46" customHeight="1" spans="1:1">
      <c r="A13" s="205" t="s">
        <v>2</v>
      </c>
    </row>
    <row r="14" s="202" customFormat="1" ht="46" customHeight="1" spans="1:1">
      <c r="A14" s="205" t="s">
        <v>3</v>
      </c>
    </row>
    <row r="15" s="202" customFormat="1" ht="46" customHeight="1" spans="1:1">
      <c r="A15" s="205" t="s">
        <v>4</v>
      </c>
    </row>
    <row r="16" s="202" customFormat="1" ht="46" customHeight="1" spans="1:1">
      <c r="A16" s="205" t="s">
        <v>5</v>
      </c>
    </row>
  </sheetData>
  <mergeCells count="3">
    <mergeCell ref="A1:D4"/>
    <mergeCell ref="A9:I12"/>
    <mergeCell ref="A17:G18"/>
  </mergeCells>
  <pageMargins left="0.75" right="0.75" top="1" bottom="1" header="0.51" footer="0.51"/>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workbookViewId="0">
      <selection activeCell="A9" sqref="A9:I12"/>
    </sheetView>
  </sheetViews>
  <sheetFormatPr defaultColWidth="9" defaultRowHeight="13.5"/>
  <cols>
    <col min="1" max="1" width="12.5083333333333" style="63" customWidth="1"/>
    <col min="2" max="3" width="9" style="63"/>
    <col min="4" max="4" width="9" style="63" customWidth="1"/>
    <col min="5" max="8" width="9" style="63"/>
    <col min="9" max="9" width="53.5" style="63" customWidth="1"/>
    <col min="10" max="11" width="9" style="63"/>
    <col min="12" max="12" width="5" style="63" hidden="1" customWidth="1"/>
    <col min="13" max="13" width="3.5" style="63" hidden="1" customWidth="1"/>
    <col min="14" max="14" width="9" style="63" hidden="1" customWidth="1"/>
    <col min="15" max="16384" width="9" style="63"/>
  </cols>
  <sheetData>
    <row r="1" ht="27" customHeight="1" spans="1:4">
      <c r="A1" s="64" t="s">
        <v>6</v>
      </c>
      <c r="B1" s="64"/>
      <c r="C1" s="64"/>
      <c r="D1" s="64"/>
    </row>
    <row r="2" spans="1:4">
      <c r="A2" s="64"/>
      <c r="B2" s="64"/>
      <c r="C2" s="64"/>
      <c r="D2" s="64"/>
    </row>
    <row r="3" spans="1:4">
      <c r="A3" s="64"/>
      <c r="B3" s="64"/>
      <c r="C3" s="64"/>
      <c r="D3" s="64"/>
    </row>
    <row r="4" spans="1:4">
      <c r="A4" s="64"/>
      <c r="B4" s="64"/>
      <c r="C4" s="64"/>
      <c r="D4" s="64"/>
    </row>
    <row r="5" ht="38" customHeight="1"/>
    <row r="6" hidden="1"/>
    <row r="7" hidden="1"/>
    <row r="8" ht="7" customHeight="1"/>
    <row r="9" ht="35.25" spans="1:14">
      <c r="A9" s="65" t="s">
        <v>608</v>
      </c>
      <c r="B9" s="66"/>
      <c r="C9" s="66"/>
      <c r="D9" s="66"/>
      <c r="E9" s="66"/>
      <c r="F9" s="66"/>
      <c r="G9" s="66"/>
      <c r="H9" s="66"/>
      <c r="I9" s="66"/>
      <c r="J9" s="67"/>
      <c r="K9" s="67"/>
      <c r="L9" s="67"/>
      <c r="M9" s="67"/>
      <c r="N9" s="67"/>
    </row>
    <row r="10" ht="35.25" spans="1:14">
      <c r="A10" s="66"/>
      <c r="B10" s="66"/>
      <c r="C10" s="66"/>
      <c r="D10" s="66"/>
      <c r="E10" s="66"/>
      <c r="F10" s="66"/>
      <c r="G10" s="66"/>
      <c r="H10" s="66"/>
      <c r="I10" s="66"/>
      <c r="J10" s="67"/>
      <c r="K10" s="67"/>
      <c r="L10" s="67"/>
      <c r="M10" s="67"/>
      <c r="N10" s="67"/>
    </row>
    <row r="11" ht="35.25" spans="1:14">
      <c r="A11" s="66"/>
      <c r="B11" s="66"/>
      <c r="C11" s="66"/>
      <c r="D11" s="66"/>
      <c r="E11" s="66"/>
      <c r="F11" s="66"/>
      <c r="G11" s="66"/>
      <c r="H11" s="66"/>
      <c r="I11" s="66"/>
      <c r="J11" s="67"/>
      <c r="K11" s="67"/>
      <c r="L11" s="67"/>
      <c r="M11" s="67"/>
      <c r="N11" s="67"/>
    </row>
    <row r="12" ht="88" customHeight="1" spans="1:14">
      <c r="A12" s="66"/>
      <c r="B12" s="66"/>
      <c r="C12" s="66"/>
      <c r="D12" s="66"/>
      <c r="E12" s="66"/>
      <c r="F12" s="66"/>
      <c r="G12" s="66"/>
      <c r="H12" s="66"/>
      <c r="I12" s="66"/>
      <c r="J12" s="67"/>
      <c r="K12" s="67"/>
      <c r="L12" s="67"/>
      <c r="M12" s="67"/>
      <c r="N12" s="67"/>
    </row>
  </sheetData>
  <mergeCells count="2">
    <mergeCell ref="A1:D4"/>
    <mergeCell ref="A9:I12"/>
  </mergeCells>
  <pageMargins left="0.75" right="0.75" top="1" bottom="1" header="0.51" footer="0.51"/>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showGridLines="0" showZeros="0" workbookViewId="0">
      <selection activeCell="E3" sqref="E3"/>
    </sheetView>
  </sheetViews>
  <sheetFormatPr defaultColWidth="11" defaultRowHeight="18.75"/>
  <cols>
    <col min="1" max="2" width="11" style="47"/>
    <col min="3" max="3" width="22.375" style="47" customWidth="1"/>
    <col min="4" max="4" width="11.5" style="47" customWidth="1"/>
    <col min="5" max="5" width="12.75" style="47" customWidth="1"/>
    <col min="6" max="6" width="11.375" style="47" customWidth="1"/>
    <col min="7" max="7" width="11" style="47"/>
    <col min="8" max="8" width="23.875" style="47" customWidth="1"/>
    <col min="9" max="9" width="11.375" style="47" customWidth="1"/>
    <col min="10" max="10" width="10" style="47" customWidth="1"/>
    <col min="11" max="11" width="11.75" style="47" customWidth="1"/>
    <col min="12" max="16384" width="11" style="47"/>
  </cols>
  <sheetData>
    <row r="1" s="7" customFormat="1" spans="1:1">
      <c r="A1" s="48"/>
    </row>
    <row r="2" s="7" customFormat="1" ht="38.25" customHeight="1" spans="1:11">
      <c r="A2" s="49" t="s">
        <v>609</v>
      </c>
      <c r="B2" s="49"/>
      <c r="C2" s="49"/>
      <c r="D2" s="49"/>
      <c r="E2" s="49"/>
      <c r="F2" s="49"/>
      <c r="G2" s="49"/>
      <c r="H2" s="49"/>
      <c r="I2" s="49"/>
      <c r="J2" s="49"/>
      <c r="K2" s="49"/>
    </row>
    <row r="3" s="7" customFormat="1" ht="21.75" customHeight="1" spans="1:11">
      <c r="A3" s="50"/>
      <c r="B3" s="51"/>
      <c r="C3" s="51"/>
      <c r="D3" s="51"/>
      <c r="E3" s="51"/>
      <c r="F3" s="51"/>
      <c r="G3" s="51"/>
      <c r="H3" s="51"/>
      <c r="I3" s="51"/>
      <c r="K3" s="41" t="s">
        <v>73</v>
      </c>
    </row>
    <row r="4" ht="48.75" customHeight="1" spans="1:11">
      <c r="A4" s="8" t="s">
        <v>610</v>
      </c>
      <c r="B4" s="52" t="s">
        <v>14</v>
      </c>
      <c r="C4" s="53"/>
      <c r="D4" s="10" t="s">
        <v>611</v>
      </c>
      <c r="E4" s="10" t="s">
        <v>612</v>
      </c>
      <c r="F4" s="10" t="s">
        <v>613</v>
      </c>
      <c r="G4" s="8" t="s">
        <v>610</v>
      </c>
      <c r="H4" s="8" t="s">
        <v>14</v>
      </c>
      <c r="I4" s="10" t="s">
        <v>611</v>
      </c>
      <c r="J4" s="10" t="s">
        <v>612</v>
      </c>
      <c r="K4" s="10" t="s">
        <v>613</v>
      </c>
    </row>
    <row r="5" ht="22.5" customHeight="1" spans="1:11">
      <c r="A5" s="54">
        <v>1021001</v>
      </c>
      <c r="B5" s="55" t="s">
        <v>614</v>
      </c>
      <c r="C5" s="55"/>
      <c r="D5" s="56">
        <v>2537</v>
      </c>
      <c r="E5" s="56">
        <f t="shared" ref="E5:E10" si="0">F5-D5</f>
        <v>-709</v>
      </c>
      <c r="F5" s="56">
        <v>1828</v>
      </c>
      <c r="G5" s="54">
        <v>2091001</v>
      </c>
      <c r="H5" s="55" t="s">
        <v>615</v>
      </c>
      <c r="I5" s="56">
        <v>13855</v>
      </c>
      <c r="J5" s="56">
        <f t="shared" ref="J5:J9" si="1">K5-I5</f>
        <v>326</v>
      </c>
      <c r="K5" s="56">
        <v>14181</v>
      </c>
    </row>
    <row r="6" ht="22.5" customHeight="1" spans="1:11">
      <c r="A6" s="54">
        <v>1021005</v>
      </c>
      <c r="B6" s="55" t="s">
        <v>616</v>
      </c>
      <c r="C6" s="55"/>
      <c r="D6" s="56"/>
      <c r="E6" s="56"/>
      <c r="F6" s="56"/>
      <c r="G6" s="54">
        <v>2091002</v>
      </c>
      <c r="H6" s="55" t="s">
        <v>617</v>
      </c>
      <c r="I6" s="56">
        <v>187</v>
      </c>
      <c r="J6" s="56">
        <f t="shared" si="1"/>
        <v>50</v>
      </c>
      <c r="K6" s="56">
        <v>237</v>
      </c>
    </row>
    <row r="7" ht="22.5" customHeight="1" spans="1:11">
      <c r="A7" s="54">
        <v>1021003</v>
      </c>
      <c r="B7" s="55" t="s">
        <v>618</v>
      </c>
      <c r="C7" s="55"/>
      <c r="D7" s="56">
        <v>265</v>
      </c>
      <c r="E7" s="56">
        <f t="shared" si="0"/>
        <v>0</v>
      </c>
      <c r="F7" s="56">
        <v>265</v>
      </c>
      <c r="G7" s="54">
        <v>2091003</v>
      </c>
      <c r="H7" s="55" t="s">
        <v>619</v>
      </c>
      <c r="I7" s="56">
        <v>85</v>
      </c>
      <c r="J7" s="56">
        <f t="shared" si="1"/>
        <v>0</v>
      </c>
      <c r="K7" s="56">
        <v>85</v>
      </c>
    </row>
    <row r="8" ht="22.5" customHeight="1" spans="1:11">
      <c r="A8" s="54">
        <v>1021002</v>
      </c>
      <c r="B8" s="55" t="s">
        <v>620</v>
      </c>
      <c r="C8" s="55"/>
      <c r="D8" s="56">
        <f>D9+D10</f>
        <v>14250</v>
      </c>
      <c r="E8" s="56">
        <f t="shared" si="0"/>
        <v>272</v>
      </c>
      <c r="F8" s="56">
        <v>14522</v>
      </c>
      <c r="G8" s="54"/>
      <c r="H8" s="55" t="s">
        <v>621</v>
      </c>
      <c r="I8" s="56"/>
      <c r="J8" s="56">
        <f t="shared" si="1"/>
        <v>49</v>
      </c>
      <c r="K8" s="56">
        <v>49</v>
      </c>
    </row>
    <row r="9" ht="22.5" customHeight="1" spans="1:11">
      <c r="A9" s="54"/>
      <c r="B9" s="55" t="s">
        <v>622</v>
      </c>
      <c r="C9" s="55"/>
      <c r="D9" s="56">
        <v>13855</v>
      </c>
      <c r="E9" s="56">
        <f t="shared" si="0"/>
        <v>160</v>
      </c>
      <c r="F9" s="56">
        <v>14015</v>
      </c>
      <c r="G9" s="54"/>
      <c r="H9" s="55" t="s">
        <v>623</v>
      </c>
      <c r="I9" s="56">
        <v>1</v>
      </c>
      <c r="J9" s="56">
        <f t="shared" si="1"/>
        <v>0</v>
      </c>
      <c r="K9" s="56">
        <v>1</v>
      </c>
    </row>
    <row r="10" ht="22.5" customHeight="1" spans="1:11">
      <c r="A10" s="54"/>
      <c r="B10" s="55" t="s">
        <v>624</v>
      </c>
      <c r="C10" s="55"/>
      <c r="D10" s="56">
        <v>395</v>
      </c>
      <c r="E10" s="56">
        <f t="shared" si="0"/>
        <v>-105</v>
      </c>
      <c r="F10" s="56">
        <v>290</v>
      </c>
      <c r="G10" s="54"/>
      <c r="H10" s="55" t="s">
        <v>625</v>
      </c>
      <c r="I10" s="56">
        <f>SUM(I5:I9)</f>
        <v>14128</v>
      </c>
      <c r="J10" s="56">
        <f t="shared" ref="J10:J15" si="2">SUM(K10-I10)</f>
        <v>425</v>
      </c>
      <c r="K10" s="56">
        <f>SUM(K5:K9)</f>
        <v>14553</v>
      </c>
    </row>
    <row r="11" ht="22.5" customHeight="1" spans="1:11">
      <c r="A11" s="54">
        <v>1021004</v>
      </c>
      <c r="B11" s="55" t="s">
        <v>626</v>
      </c>
      <c r="C11" s="55"/>
      <c r="D11" s="56"/>
      <c r="E11" s="56">
        <f>SUM(F11-D11)</f>
        <v>0</v>
      </c>
      <c r="F11" s="56"/>
      <c r="G11" s="54"/>
      <c r="H11" s="55" t="s">
        <v>627</v>
      </c>
      <c r="I11" s="56"/>
      <c r="J11" s="56"/>
      <c r="K11" s="56"/>
    </row>
    <row r="12" ht="22.5" customHeight="1" spans="1:12">
      <c r="A12" s="54">
        <v>1021099</v>
      </c>
      <c r="B12" s="55" t="s">
        <v>628</v>
      </c>
      <c r="C12" s="55"/>
      <c r="D12" s="57"/>
      <c r="E12" s="57">
        <f>F12-D12</f>
        <v>4</v>
      </c>
      <c r="F12" s="57">
        <v>4</v>
      </c>
      <c r="G12" s="58">
        <v>2091099</v>
      </c>
      <c r="H12" s="59" t="s">
        <v>629</v>
      </c>
      <c r="I12" s="57"/>
      <c r="J12" s="57"/>
      <c r="K12" s="57"/>
      <c r="L12" s="62"/>
    </row>
    <row r="13" ht="22.5" customHeight="1" spans="1:12">
      <c r="A13" s="54">
        <v>1021099</v>
      </c>
      <c r="B13" s="55" t="s">
        <v>630</v>
      </c>
      <c r="C13" s="55"/>
      <c r="D13" s="57">
        <v>1</v>
      </c>
      <c r="E13" s="57">
        <f>F13-D13</f>
        <v>0</v>
      </c>
      <c r="F13" s="57">
        <v>1</v>
      </c>
      <c r="G13" s="58">
        <v>2091099</v>
      </c>
      <c r="H13" s="59" t="s">
        <v>631</v>
      </c>
      <c r="I13" s="57">
        <f>SUM(I10:I12)</f>
        <v>14128</v>
      </c>
      <c r="J13" s="57">
        <f t="shared" si="2"/>
        <v>425</v>
      </c>
      <c r="K13" s="57">
        <f>SUM(K10:K12)</f>
        <v>14553</v>
      </c>
      <c r="L13" s="62"/>
    </row>
    <row r="14" ht="22.5" customHeight="1" spans="1:12">
      <c r="A14" s="54">
        <v>10210</v>
      </c>
      <c r="B14" s="55" t="s">
        <v>632</v>
      </c>
      <c r="C14" s="55"/>
      <c r="D14" s="57">
        <f>SUM(D5:D8,D11:D13)</f>
        <v>17053</v>
      </c>
      <c r="E14" s="57">
        <f>SUM(F14-D14)</f>
        <v>-433</v>
      </c>
      <c r="F14" s="57">
        <f>SUM(F5:F8,F11:F13)</f>
        <v>16620</v>
      </c>
      <c r="G14" s="58">
        <v>20910</v>
      </c>
      <c r="H14" s="59" t="s">
        <v>633</v>
      </c>
      <c r="I14" s="57">
        <f>SUM(D17-I13)</f>
        <v>2925</v>
      </c>
      <c r="J14" s="57">
        <f t="shared" si="2"/>
        <v>-858</v>
      </c>
      <c r="K14" s="57">
        <f>SUM(F17-K13)</f>
        <v>2067</v>
      </c>
      <c r="L14" s="62"/>
    </row>
    <row r="15" ht="22.5" customHeight="1" spans="1:12">
      <c r="A15" s="54">
        <v>1021099</v>
      </c>
      <c r="B15" s="55" t="s">
        <v>634</v>
      </c>
      <c r="C15" s="55"/>
      <c r="D15" s="57"/>
      <c r="E15" s="57"/>
      <c r="F15" s="57"/>
      <c r="G15" s="58">
        <v>2091099</v>
      </c>
      <c r="H15" s="59" t="s">
        <v>635</v>
      </c>
      <c r="I15" s="57">
        <f>SUM(D19+I14)</f>
        <v>20197</v>
      </c>
      <c r="J15" s="57">
        <f t="shared" si="2"/>
        <v>-890</v>
      </c>
      <c r="K15" s="57">
        <f>SUM(F19+K14)</f>
        <v>19307</v>
      </c>
      <c r="L15" s="62"/>
    </row>
    <row r="16" ht="22.5" customHeight="1" spans="1:12">
      <c r="A16" s="54">
        <v>1021099</v>
      </c>
      <c r="B16" s="55" t="s">
        <v>636</v>
      </c>
      <c r="C16" s="55"/>
      <c r="D16" s="57"/>
      <c r="E16" s="57"/>
      <c r="F16" s="57"/>
      <c r="G16" s="58">
        <v>2091099</v>
      </c>
      <c r="H16" s="59"/>
      <c r="I16" s="57"/>
      <c r="J16" s="57"/>
      <c r="K16" s="57"/>
      <c r="L16" s="62"/>
    </row>
    <row r="17" ht="22.5" customHeight="1" spans="1:12">
      <c r="A17" s="54">
        <v>10210</v>
      </c>
      <c r="B17" s="55" t="s">
        <v>637</v>
      </c>
      <c r="C17" s="55"/>
      <c r="D17" s="57">
        <f>SUM(D14:D16)</f>
        <v>17053</v>
      </c>
      <c r="E17" s="57">
        <f>SUM(F17-D17)</f>
        <v>-433</v>
      </c>
      <c r="F17" s="57">
        <f>SUM(F14:F16)</f>
        <v>16620</v>
      </c>
      <c r="G17" s="58">
        <v>20910</v>
      </c>
      <c r="H17" s="59"/>
      <c r="I17" s="57"/>
      <c r="J17" s="57"/>
      <c r="K17" s="57"/>
      <c r="L17" s="62"/>
    </row>
    <row r="18" ht="22.5" customHeight="1" spans="1:12">
      <c r="A18" s="55"/>
      <c r="B18" s="52"/>
      <c r="C18" s="53"/>
      <c r="D18" s="57"/>
      <c r="E18" s="57"/>
      <c r="F18" s="57"/>
      <c r="G18" s="60"/>
      <c r="H18" s="59"/>
      <c r="I18" s="57"/>
      <c r="J18" s="57"/>
      <c r="K18" s="57"/>
      <c r="L18" s="62"/>
    </row>
    <row r="19" ht="22.5" customHeight="1" spans="1:12">
      <c r="A19" s="55"/>
      <c r="B19" s="55" t="s">
        <v>638</v>
      </c>
      <c r="C19" s="55"/>
      <c r="D19" s="57">
        <v>17272</v>
      </c>
      <c r="E19" s="61">
        <f>F19-D19</f>
        <v>-32</v>
      </c>
      <c r="F19" s="57">
        <v>17240</v>
      </c>
      <c r="G19" s="60"/>
      <c r="H19" s="59"/>
      <c r="I19" s="57"/>
      <c r="J19" s="57"/>
      <c r="K19" s="57"/>
      <c r="L19" s="62"/>
    </row>
    <row r="20" ht="22.5" customHeight="1" spans="1:12">
      <c r="A20" s="55"/>
      <c r="B20" s="55" t="s">
        <v>639</v>
      </c>
      <c r="C20" s="55"/>
      <c r="D20" s="57">
        <f>SUM(D17+D19)</f>
        <v>34325</v>
      </c>
      <c r="E20" s="57">
        <f>SUM(F20-D20)</f>
        <v>-465</v>
      </c>
      <c r="F20" s="57">
        <f>SUM(F17+F19)</f>
        <v>33860</v>
      </c>
      <c r="G20" s="60"/>
      <c r="H20" s="59" t="s">
        <v>640</v>
      </c>
      <c r="I20" s="57">
        <f>SUM(I13+I15)</f>
        <v>34325</v>
      </c>
      <c r="J20" s="57">
        <f>SUM(K20-I20)</f>
        <v>-465</v>
      </c>
      <c r="K20" s="57">
        <f>SUM(K13+K15)</f>
        <v>33860</v>
      </c>
      <c r="L20" s="62"/>
    </row>
  </sheetData>
  <mergeCells count="3">
    <mergeCell ref="A2:K2"/>
    <mergeCell ref="B4:C4"/>
    <mergeCell ref="B18:C18"/>
  </mergeCells>
  <printOptions horizontalCentered="1"/>
  <pageMargins left="0.2" right="0.2" top="0.55" bottom="0.55" header="0.309027777777778" footer="0.309027777777778"/>
  <pageSetup paperSize="9" scale="94" firstPageNumber="116"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tabSelected="1" topLeftCell="A7" workbookViewId="0">
      <selection activeCell="G22" sqref="G22"/>
    </sheetView>
  </sheetViews>
  <sheetFormatPr defaultColWidth="9" defaultRowHeight="13.5"/>
  <cols>
    <col min="1" max="1" width="12.875" style="1" customWidth="1"/>
    <col min="2" max="2" width="23.125" style="1" customWidth="1"/>
    <col min="3" max="3" width="11.125" style="1" customWidth="1"/>
    <col min="4" max="4" width="12.375" style="1" customWidth="1"/>
    <col min="5" max="5" width="12.25" style="1" customWidth="1"/>
    <col min="6" max="6" width="12.875" style="1" customWidth="1"/>
    <col min="7" max="7" width="20" style="1" customWidth="1"/>
    <col min="8" max="8" width="10.625" style="1" customWidth="1"/>
    <col min="9" max="9" width="10.75" style="1" customWidth="1"/>
    <col min="10" max="10" width="11.375" style="1" customWidth="1"/>
    <col min="11" max="16384" width="9" style="1"/>
  </cols>
  <sheetData>
    <row r="1" ht="76" customHeight="1" spans="1:10">
      <c r="A1" s="2" t="s">
        <v>641</v>
      </c>
      <c r="B1" s="2"/>
      <c r="C1" s="2"/>
      <c r="D1" s="2"/>
      <c r="E1" s="2"/>
      <c r="F1" s="2"/>
      <c r="G1" s="2"/>
      <c r="H1" s="2"/>
      <c r="I1" s="2"/>
      <c r="J1" s="2"/>
    </row>
    <row r="2" spans="2:8">
      <c r="B2" s="3"/>
      <c r="C2" s="3"/>
      <c r="D2" s="4"/>
      <c r="E2" s="4"/>
      <c r="F2" s="4"/>
      <c r="G2" s="3"/>
      <c r="H2" s="3"/>
    </row>
    <row r="3" ht="18.75" spans="2:10">
      <c r="B3" s="5"/>
      <c r="C3" s="5"/>
      <c r="D3" s="6"/>
      <c r="E3" s="6"/>
      <c r="F3" s="6"/>
      <c r="G3" s="5"/>
      <c r="H3" s="7"/>
      <c r="I3" s="7"/>
      <c r="J3" s="41" t="s">
        <v>73</v>
      </c>
    </row>
    <row r="4" ht="36" customHeight="1" spans="1:10">
      <c r="A4" s="8" t="s">
        <v>610</v>
      </c>
      <c r="B4" s="9" t="s">
        <v>564</v>
      </c>
      <c r="C4" s="10" t="s">
        <v>611</v>
      </c>
      <c r="D4" s="10" t="s">
        <v>612</v>
      </c>
      <c r="E4" s="10" t="s">
        <v>613</v>
      </c>
      <c r="F4" s="8" t="s">
        <v>610</v>
      </c>
      <c r="G4" s="11" t="s">
        <v>642</v>
      </c>
      <c r="H4" s="10" t="s">
        <v>611</v>
      </c>
      <c r="I4" s="10" t="s">
        <v>612</v>
      </c>
      <c r="J4" s="10" t="s">
        <v>613</v>
      </c>
    </row>
    <row r="5" s="1" customFormat="1" ht="28.5" customHeight="1" spans="1:10">
      <c r="A5" s="12">
        <v>1021101</v>
      </c>
      <c r="B5" s="13" t="s">
        <v>643</v>
      </c>
      <c r="C5" s="14">
        <v>16743</v>
      </c>
      <c r="D5" s="14">
        <f t="shared" ref="D5:D8" si="0">E5-C5</f>
        <v>44171</v>
      </c>
      <c r="E5" s="15">
        <v>60914</v>
      </c>
      <c r="F5" s="16">
        <v>2091101</v>
      </c>
      <c r="G5" s="17" t="s">
        <v>644</v>
      </c>
      <c r="H5" s="18">
        <v>16229</v>
      </c>
      <c r="I5" s="42">
        <f>J5-H5</f>
        <v>33825</v>
      </c>
      <c r="J5" s="43">
        <v>50054</v>
      </c>
    </row>
    <row r="6" s="1" customFormat="1" ht="28.5" customHeight="1" spans="1:10">
      <c r="A6" s="12">
        <v>1021103</v>
      </c>
      <c r="B6" s="19" t="s">
        <v>645</v>
      </c>
      <c r="C6" s="14">
        <v>22</v>
      </c>
      <c r="D6" s="14"/>
      <c r="E6" s="15">
        <v>22</v>
      </c>
      <c r="F6" s="20"/>
      <c r="G6" s="21"/>
      <c r="H6" s="18"/>
      <c r="I6" s="43"/>
      <c r="J6" s="18"/>
    </row>
    <row r="7" s="1" customFormat="1" ht="28.5" customHeight="1" spans="1:10">
      <c r="A7" s="12">
        <v>1021102</v>
      </c>
      <c r="B7" s="19" t="s">
        <v>646</v>
      </c>
      <c r="C7" s="14"/>
      <c r="D7" s="22">
        <f t="shared" si="0"/>
        <v>0</v>
      </c>
      <c r="E7" s="15">
        <v>0</v>
      </c>
      <c r="F7" s="20"/>
      <c r="G7" s="21"/>
      <c r="H7" s="18"/>
      <c r="I7" s="43"/>
      <c r="J7" s="43"/>
    </row>
    <row r="8" s="1" customFormat="1" ht="28.5" customHeight="1" spans="1:10">
      <c r="A8" s="12"/>
      <c r="B8" s="19" t="s">
        <v>647</v>
      </c>
      <c r="C8" s="14"/>
      <c r="D8" s="22">
        <f t="shared" si="0"/>
        <v>0</v>
      </c>
      <c r="E8" s="15">
        <v>0</v>
      </c>
      <c r="F8" s="20"/>
      <c r="G8" s="21"/>
      <c r="H8" s="18"/>
      <c r="I8" s="43"/>
      <c r="J8" s="43"/>
    </row>
    <row r="9" s="1" customFormat="1" ht="28.5" customHeight="1" spans="1:10">
      <c r="A9" s="12">
        <v>1021104</v>
      </c>
      <c r="B9" s="19" t="s">
        <v>648</v>
      </c>
      <c r="C9" s="14"/>
      <c r="D9" s="14"/>
      <c r="E9" s="15"/>
      <c r="F9" s="20"/>
      <c r="G9" s="21"/>
      <c r="H9" s="18"/>
      <c r="I9" s="43"/>
      <c r="J9" s="43"/>
    </row>
    <row r="10" s="1" customFormat="1" ht="28.5" customHeight="1" spans="1:10">
      <c r="A10" s="12">
        <v>1021199</v>
      </c>
      <c r="B10" s="19" t="s">
        <v>649</v>
      </c>
      <c r="C10" s="14"/>
      <c r="D10" s="14"/>
      <c r="E10" s="15"/>
      <c r="F10" s="16">
        <v>2091199</v>
      </c>
      <c r="G10" s="21" t="s">
        <v>650</v>
      </c>
      <c r="H10" s="18"/>
      <c r="I10" s="43"/>
      <c r="J10" s="43"/>
    </row>
    <row r="11" s="1" customFormat="1" ht="28.5" customHeight="1" spans="1:10">
      <c r="A11" s="12">
        <v>1021199</v>
      </c>
      <c r="B11" s="19" t="s">
        <v>651</v>
      </c>
      <c r="C11" s="14"/>
      <c r="D11" s="14"/>
      <c r="E11" s="15"/>
      <c r="F11" s="16">
        <v>2091199</v>
      </c>
      <c r="G11" s="21" t="s">
        <v>652</v>
      </c>
      <c r="H11" s="18"/>
      <c r="I11" s="43"/>
      <c r="J11" s="43"/>
    </row>
    <row r="12" s="1" customFormat="1" ht="28.5" customHeight="1" spans="1:10">
      <c r="A12" s="12">
        <v>10211</v>
      </c>
      <c r="B12" s="19" t="s">
        <v>653</v>
      </c>
      <c r="C12" s="23">
        <f>SUM(C5:C7)</f>
        <v>16765</v>
      </c>
      <c r="D12" s="23">
        <f>SUM(D5:D7,D9:D11)</f>
        <v>44171</v>
      </c>
      <c r="E12" s="23">
        <f>SUM(E5:E7,E9:E11)</f>
        <v>60936</v>
      </c>
      <c r="F12" s="24">
        <v>20911</v>
      </c>
      <c r="G12" s="25" t="s">
        <v>654</v>
      </c>
      <c r="H12" s="26">
        <f t="shared" ref="H12:J12" si="1">SUM(H5:H11)</f>
        <v>16229</v>
      </c>
      <c r="I12" s="26">
        <f t="shared" si="1"/>
        <v>33825</v>
      </c>
      <c r="J12" s="26">
        <f t="shared" si="1"/>
        <v>50054</v>
      </c>
    </row>
    <row r="13" s="1" customFormat="1" ht="28.5" customHeight="1" spans="1:10">
      <c r="A13" s="12">
        <v>1021199</v>
      </c>
      <c r="B13" s="19" t="s">
        <v>655</v>
      </c>
      <c r="C13" s="23"/>
      <c r="D13" s="23">
        <f>E13-C13</f>
        <v>88</v>
      </c>
      <c r="E13" s="27">
        <v>88</v>
      </c>
      <c r="F13" s="28">
        <v>2091199</v>
      </c>
      <c r="G13" s="25" t="s">
        <v>656</v>
      </c>
      <c r="H13" s="26"/>
      <c r="I13" s="44"/>
      <c r="J13" s="44"/>
    </row>
    <row r="14" s="1" customFormat="1" ht="28.5" customHeight="1" spans="1:10">
      <c r="A14" s="12">
        <v>1021199</v>
      </c>
      <c r="B14" s="19" t="s">
        <v>657</v>
      </c>
      <c r="C14" s="23"/>
      <c r="D14" s="23"/>
      <c r="E14" s="27"/>
      <c r="F14" s="28">
        <v>2091199</v>
      </c>
      <c r="G14" s="25" t="s">
        <v>658</v>
      </c>
      <c r="H14" s="26"/>
      <c r="I14" s="45">
        <f>J14-H14</f>
        <v>142</v>
      </c>
      <c r="J14" s="44">
        <v>142</v>
      </c>
    </row>
    <row r="15" s="1" customFormat="1" ht="28.5" customHeight="1" spans="1:10">
      <c r="A15" s="12">
        <v>10211</v>
      </c>
      <c r="B15" s="19" t="s">
        <v>659</v>
      </c>
      <c r="C15" s="29">
        <f t="shared" ref="C15:J15" si="2">SUM(C12:C14)</f>
        <v>16765</v>
      </c>
      <c r="D15" s="29">
        <f t="shared" si="2"/>
        <v>44259</v>
      </c>
      <c r="E15" s="29">
        <f t="shared" si="2"/>
        <v>61024</v>
      </c>
      <c r="F15" s="24">
        <v>20911</v>
      </c>
      <c r="G15" s="25" t="s">
        <v>660</v>
      </c>
      <c r="H15" s="26">
        <f t="shared" si="2"/>
        <v>16229</v>
      </c>
      <c r="I15" s="26">
        <f t="shared" si="2"/>
        <v>33967</v>
      </c>
      <c r="J15" s="26">
        <f t="shared" si="2"/>
        <v>50196</v>
      </c>
    </row>
    <row r="16" s="1" customFormat="1" ht="28.5" customHeight="1" spans="1:10">
      <c r="A16" s="12"/>
      <c r="B16" s="30" t="s">
        <v>661</v>
      </c>
      <c r="C16" s="31"/>
      <c r="D16" s="31"/>
      <c r="E16" s="32"/>
      <c r="F16" s="33"/>
      <c r="G16" s="33" t="s">
        <v>662</v>
      </c>
      <c r="H16" s="26">
        <f>SUM(C15-H15)</f>
        <v>536</v>
      </c>
      <c r="I16" s="46">
        <f>SUM(D15-I15)</f>
        <v>10292</v>
      </c>
      <c r="J16" s="26">
        <f>SUM(E15-J15)</f>
        <v>10828</v>
      </c>
    </row>
    <row r="17" s="1" customFormat="1" ht="28.5" customHeight="1" spans="1:10">
      <c r="A17" s="12"/>
      <c r="B17" s="19" t="s">
        <v>663</v>
      </c>
      <c r="C17" s="23">
        <v>4904</v>
      </c>
      <c r="D17" s="23">
        <f>E17-C17</f>
        <v>-1581</v>
      </c>
      <c r="E17" s="27">
        <v>3323</v>
      </c>
      <c r="F17" s="33"/>
      <c r="G17" s="33" t="s">
        <v>664</v>
      </c>
      <c r="H17" s="26">
        <f>SUM(C17+H16)</f>
        <v>5440</v>
      </c>
      <c r="I17" s="26">
        <f>SUM(D17+I16)</f>
        <v>8711</v>
      </c>
      <c r="J17" s="26">
        <f>SUM(E17+J16)</f>
        <v>14151</v>
      </c>
    </row>
    <row r="18" s="1" customFormat="1" ht="28.5" customHeight="1" spans="1:10">
      <c r="A18" s="34"/>
      <c r="B18" s="35" t="s">
        <v>665</v>
      </c>
      <c r="C18" s="23">
        <f t="shared" ref="C18:J18" si="3">SUM(C15+C17)</f>
        <v>21669</v>
      </c>
      <c r="D18" s="23">
        <f t="shared" si="3"/>
        <v>42678</v>
      </c>
      <c r="E18" s="23">
        <f t="shared" si="3"/>
        <v>64347</v>
      </c>
      <c r="F18" s="36"/>
      <c r="G18" s="36" t="s">
        <v>665</v>
      </c>
      <c r="H18" s="26">
        <f t="shared" si="3"/>
        <v>21669</v>
      </c>
      <c r="I18" s="26">
        <f t="shared" si="3"/>
        <v>42678</v>
      </c>
      <c r="J18" s="26">
        <f t="shared" si="3"/>
        <v>64347</v>
      </c>
    </row>
    <row r="19" spans="2:8">
      <c r="B19" s="37"/>
      <c r="C19" s="37"/>
      <c r="D19" s="38"/>
      <c r="E19" s="38"/>
      <c r="F19" s="39"/>
      <c r="G19" s="37"/>
      <c r="H19" s="40"/>
    </row>
  </sheetData>
  <mergeCells count="1">
    <mergeCell ref="A1:J1"/>
  </mergeCells>
  <printOptions horizontalCentered="1"/>
  <pageMargins left="0.554166666666667" right="0.554166666666667" top="0.409027777777778" bottom="0.2125" header="0.196527777777778" footer="0.10625"/>
  <pageSetup paperSize="9" scale="90"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workbookViewId="0">
      <selection activeCell="A1" sqref="A1:I35"/>
    </sheetView>
  </sheetViews>
  <sheetFormatPr defaultColWidth="9" defaultRowHeight="13.5"/>
  <cols>
    <col min="1" max="1" width="12.5083333333333" style="63" customWidth="1"/>
    <col min="2" max="3" width="9" style="63"/>
    <col min="4" max="4" width="9" style="63" customWidth="1"/>
    <col min="5" max="8" width="9" style="63"/>
    <col min="9" max="9" width="51.875" style="63" customWidth="1"/>
    <col min="10" max="11" width="9" style="63"/>
    <col min="12" max="12" width="5" style="63" hidden="1" customWidth="1"/>
    <col min="13" max="13" width="3.5" style="63" hidden="1" customWidth="1"/>
    <col min="14" max="14" width="9" style="63" hidden="1" customWidth="1"/>
    <col min="15" max="16384" width="9" style="63"/>
  </cols>
  <sheetData>
    <row r="1" ht="27" customHeight="1" spans="1:4">
      <c r="A1" s="64" t="s">
        <v>6</v>
      </c>
      <c r="B1" s="64"/>
      <c r="C1" s="64"/>
      <c r="D1" s="64"/>
    </row>
    <row r="2" spans="1:4">
      <c r="A2" s="64"/>
      <c r="B2" s="64"/>
      <c r="C2" s="64"/>
      <c r="D2" s="64"/>
    </row>
    <row r="3" spans="1:4">
      <c r="A3" s="64"/>
      <c r="B3" s="64"/>
      <c r="C3" s="64"/>
      <c r="D3" s="64"/>
    </row>
    <row r="4" spans="1:4">
      <c r="A4" s="64"/>
      <c r="B4" s="64"/>
      <c r="C4" s="64"/>
      <c r="D4" s="64"/>
    </row>
    <row r="5" hidden="1"/>
    <row r="6" hidden="1"/>
    <row r="7" hidden="1"/>
    <row r="8" ht="51" customHeight="1"/>
    <row r="9" ht="35.25" spans="1:14">
      <c r="A9" s="65" t="s">
        <v>7</v>
      </c>
      <c r="B9" s="66"/>
      <c r="C9" s="66"/>
      <c r="D9" s="66"/>
      <c r="E9" s="66"/>
      <c r="F9" s="66"/>
      <c r="G9" s="66"/>
      <c r="H9" s="66"/>
      <c r="I9" s="66"/>
      <c r="J9" s="67"/>
      <c r="K9" s="67"/>
      <c r="L9" s="67"/>
      <c r="M9" s="67"/>
      <c r="N9" s="67"/>
    </row>
    <row r="10" ht="35.25" spans="1:14">
      <c r="A10" s="66"/>
      <c r="B10" s="66"/>
      <c r="C10" s="66"/>
      <c r="D10" s="66"/>
      <c r="E10" s="66"/>
      <c r="F10" s="66"/>
      <c r="G10" s="66"/>
      <c r="H10" s="66"/>
      <c r="I10" s="66"/>
      <c r="J10" s="67"/>
      <c r="K10" s="67"/>
      <c r="L10" s="67"/>
      <c r="M10" s="67"/>
      <c r="N10" s="67"/>
    </row>
    <row r="11" ht="35.25" spans="1:14">
      <c r="A11" s="66"/>
      <c r="B11" s="66"/>
      <c r="C11" s="66"/>
      <c r="D11" s="66"/>
      <c r="E11" s="66"/>
      <c r="F11" s="66"/>
      <c r="G11" s="66"/>
      <c r="H11" s="66"/>
      <c r="I11" s="66"/>
      <c r="J11" s="67"/>
      <c r="K11" s="67"/>
      <c r="L11" s="67"/>
      <c r="M11" s="67"/>
      <c r="N11" s="67"/>
    </row>
    <row r="12" ht="84" customHeight="1" spans="1:14">
      <c r="A12" s="66"/>
      <c r="B12" s="66"/>
      <c r="C12" s="66"/>
      <c r="D12" s="66"/>
      <c r="E12" s="66"/>
      <c r="F12" s="66"/>
      <c r="G12" s="66"/>
      <c r="H12" s="66"/>
      <c r="I12" s="66"/>
      <c r="J12" s="67"/>
      <c r="K12" s="67"/>
      <c r="L12" s="67"/>
      <c r="M12" s="67"/>
      <c r="N12" s="67"/>
    </row>
  </sheetData>
  <mergeCells count="2">
    <mergeCell ref="A1:D4"/>
    <mergeCell ref="A9:I12"/>
  </mergeCells>
  <pageMargins left="0.75" right="0.75" top="1" bottom="1" header="0.51" footer="0.51"/>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9"/>
  <sheetViews>
    <sheetView zoomScale="70" zoomScaleNormal="70" topLeftCell="A7" workbookViewId="0">
      <selection activeCell="A37" sqref="A37:H37"/>
    </sheetView>
  </sheetViews>
  <sheetFormatPr defaultColWidth="9" defaultRowHeight="13.5"/>
  <cols>
    <col min="1" max="1" width="59.4583333333333" style="1" customWidth="1"/>
    <col min="2" max="2" width="16.625" style="1" customWidth="1"/>
    <col min="3" max="3" width="19.4583333333333" style="1" customWidth="1"/>
    <col min="4" max="4" width="16.625" style="1" customWidth="1"/>
    <col min="5" max="5" width="19.2833333333333" style="1" customWidth="1"/>
    <col min="6" max="6" width="18.3833333333333" style="1" customWidth="1"/>
    <col min="7" max="7" width="18.3833333333333" style="1" hidden="1" customWidth="1"/>
    <col min="8" max="8" width="42.675" style="1" customWidth="1"/>
    <col min="9" max="9" width="16.625" style="1" customWidth="1"/>
    <col min="10" max="10" width="10.2916666666667" style="1" hidden="1" customWidth="1"/>
    <col min="11" max="11" width="19.6416666666667" style="1" customWidth="1"/>
    <col min="12" max="12" width="16.625" style="1" customWidth="1"/>
    <col min="13" max="13" width="20.7083333333333" style="1" customWidth="1"/>
    <col min="14" max="14" width="17.4916666666667" style="1" customWidth="1"/>
    <col min="15" max="15" width="20.7083333333333" style="1" customWidth="1"/>
    <col min="16" max="16384" width="9" style="1"/>
  </cols>
  <sheetData>
    <row r="1" s="147" customFormat="1" ht="30" customHeight="1" spans="1:14">
      <c r="A1" s="148" t="s">
        <v>8</v>
      </c>
      <c r="B1" s="148"/>
      <c r="C1" s="148"/>
      <c r="D1" s="148"/>
      <c r="E1" s="148"/>
      <c r="F1" s="148"/>
      <c r="G1" s="148"/>
      <c r="H1" s="148"/>
      <c r="I1" s="148"/>
      <c r="J1" s="148"/>
      <c r="K1" s="148"/>
      <c r="L1" s="148"/>
      <c r="M1" s="148"/>
      <c r="N1" s="148"/>
    </row>
    <row r="2" s="147" customFormat="1" ht="30" customHeight="1" spans="1:14">
      <c r="A2" s="148"/>
      <c r="B2" s="148"/>
      <c r="C2" s="148"/>
      <c r="D2" s="148"/>
      <c r="E2" s="148"/>
      <c r="F2" s="148"/>
      <c r="G2" s="148"/>
      <c r="H2" s="148"/>
      <c r="I2" s="148"/>
      <c r="J2" s="148"/>
      <c r="K2" s="148"/>
      <c r="L2" s="148"/>
      <c r="M2" s="148"/>
      <c r="N2" s="148"/>
    </row>
    <row r="3" s="147" customFormat="1" ht="20" customHeight="1" spans="1:14">
      <c r="A3" s="149" t="s">
        <v>9</v>
      </c>
      <c r="B3" s="149"/>
      <c r="C3" s="149"/>
      <c r="D3" s="149"/>
      <c r="E3" s="149"/>
      <c r="F3" s="149"/>
      <c r="G3" s="149"/>
      <c r="H3" s="149"/>
      <c r="I3" s="149"/>
      <c r="J3" s="149"/>
      <c r="K3" s="149"/>
      <c r="L3" s="149"/>
      <c r="M3" s="149"/>
      <c r="N3" s="149"/>
    </row>
    <row r="4" s="147" customFormat="1" ht="30" customHeight="1" spans="1:14">
      <c r="A4" s="150" t="s">
        <v>10</v>
      </c>
      <c r="B4" s="151"/>
      <c r="C4" s="151"/>
      <c r="D4" s="151" t="s">
        <v>11</v>
      </c>
      <c r="E4" s="151"/>
      <c r="F4" s="152"/>
      <c r="G4" s="151"/>
      <c r="H4" s="150" t="s">
        <v>12</v>
      </c>
      <c r="I4" s="151"/>
      <c r="J4" s="151"/>
      <c r="K4" s="151"/>
      <c r="L4" s="151" t="s">
        <v>13</v>
      </c>
      <c r="M4" s="151"/>
      <c r="N4" s="152"/>
    </row>
    <row r="5" s="147" customFormat="1" ht="30" customHeight="1" spans="1:15">
      <c r="A5" s="153" t="s">
        <v>14</v>
      </c>
      <c r="B5" s="154" t="s">
        <v>15</v>
      </c>
      <c r="C5" s="153" t="s">
        <v>16</v>
      </c>
      <c r="D5" s="155"/>
      <c r="E5" s="155" t="s">
        <v>17</v>
      </c>
      <c r="F5" s="155"/>
      <c r="G5" s="155"/>
      <c r="H5" s="155" t="s">
        <v>14</v>
      </c>
      <c r="I5" s="185" t="s">
        <v>15</v>
      </c>
      <c r="J5" s="185"/>
      <c r="K5" s="155" t="s">
        <v>16</v>
      </c>
      <c r="L5" s="155"/>
      <c r="M5" s="155" t="s">
        <v>17</v>
      </c>
      <c r="N5" s="155"/>
      <c r="O5" s="186"/>
    </row>
    <row r="6" s="147" customFormat="1" ht="30" customHeight="1" spans="1:15">
      <c r="A6" s="155"/>
      <c r="B6" s="156"/>
      <c r="C6" s="156" t="s">
        <v>18</v>
      </c>
      <c r="D6" s="156" t="s">
        <v>19</v>
      </c>
      <c r="E6" s="156" t="s">
        <v>18</v>
      </c>
      <c r="F6" s="156" t="s">
        <v>19</v>
      </c>
      <c r="G6" s="156"/>
      <c r="H6" s="155"/>
      <c r="I6" s="185"/>
      <c r="J6" s="185"/>
      <c r="K6" s="187" t="s">
        <v>18</v>
      </c>
      <c r="L6" s="156" t="s">
        <v>19</v>
      </c>
      <c r="M6" s="156" t="s">
        <v>18</v>
      </c>
      <c r="N6" s="156" t="s">
        <v>19</v>
      </c>
      <c r="O6" s="186"/>
    </row>
    <row r="7" s="147" customFormat="1" ht="26" customHeight="1" spans="1:15">
      <c r="A7" s="156" t="s">
        <v>20</v>
      </c>
      <c r="B7" s="157">
        <v>78880</v>
      </c>
      <c r="C7" s="158"/>
      <c r="D7" s="157">
        <v>78880</v>
      </c>
      <c r="E7" s="158"/>
      <c r="F7" s="157">
        <v>78880</v>
      </c>
      <c r="G7" s="159">
        <v>201</v>
      </c>
      <c r="H7" s="160" t="s">
        <v>21</v>
      </c>
      <c r="I7" s="159">
        <v>31229</v>
      </c>
      <c r="J7" s="159"/>
      <c r="K7" s="159"/>
      <c r="L7" s="159">
        <f>I7+K7</f>
        <v>31229</v>
      </c>
      <c r="M7" s="159">
        <f t="shared" ref="M7:M29" si="0">N7-L7</f>
        <v>8213.431731267</v>
      </c>
      <c r="N7" s="165">
        <v>39442.431731267</v>
      </c>
      <c r="O7" s="186"/>
    </row>
    <row r="8" s="147" customFormat="1" ht="26" customHeight="1" spans="1:15">
      <c r="A8" s="160" t="s">
        <v>22</v>
      </c>
      <c r="B8" s="159">
        <v>62008</v>
      </c>
      <c r="C8" s="159"/>
      <c r="D8" s="159">
        <v>62008</v>
      </c>
      <c r="E8" s="159"/>
      <c r="F8" s="159">
        <v>62008</v>
      </c>
      <c r="G8" s="159">
        <v>203</v>
      </c>
      <c r="H8" s="160" t="s">
        <v>23</v>
      </c>
      <c r="I8" s="159">
        <v>0</v>
      </c>
      <c r="J8" s="159"/>
      <c r="K8" s="159"/>
      <c r="L8" s="159">
        <v>0</v>
      </c>
      <c r="M8" s="159">
        <f t="shared" si="0"/>
        <v>59.56</v>
      </c>
      <c r="N8" s="165">
        <v>59.56</v>
      </c>
      <c r="O8" s="186"/>
    </row>
    <row r="9" s="147" customFormat="1" ht="26" customHeight="1" spans="1:15">
      <c r="A9" s="160" t="s">
        <v>24</v>
      </c>
      <c r="B9" s="159">
        <v>16872</v>
      </c>
      <c r="C9" s="159"/>
      <c r="D9" s="159">
        <v>16872</v>
      </c>
      <c r="E9" s="159"/>
      <c r="F9" s="159">
        <v>16872</v>
      </c>
      <c r="G9" s="159">
        <v>204</v>
      </c>
      <c r="H9" s="160" t="s">
        <v>25</v>
      </c>
      <c r="I9" s="159">
        <v>9984</v>
      </c>
      <c r="J9" s="159"/>
      <c r="K9" s="159"/>
      <c r="L9" s="159">
        <f t="shared" ref="L9:L27" si="1">I9+K9</f>
        <v>9984</v>
      </c>
      <c r="M9" s="159">
        <f t="shared" si="0"/>
        <v>4442.4503071145</v>
      </c>
      <c r="N9" s="165">
        <v>14426.4503071145</v>
      </c>
      <c r="O9" s="186"/>
    </row>
    <row r="10" s="147" customFormat="1" ht="26" customHeight="1" spans="1:15">
      <c r="A10" s="160" t="s">
        <v>26</v>
      </c>
      <c r="B10" s="159">
        <v>3372</v>
      </c>
      <c r="C10" s="159"/>
      <c r="D10" s="159">
        <v>3372</v>
      </c>
      <c r="E10" s="159"/>
      <c r="F10" s="159">
        <v>3372</v>
      </c>
      <c r="G10" s="159">
        <v>205</v>
      </c>
      <c r="H10" s="160" t="s">
        <v>27</v>
      </c>
      <c r="I10" s="159">
        <v>54342</v>
      </c>
      <c r="J10" s="159"/>
      <c r="K10" s="162">
        <v>4635</v>
      </c>
      <c r="L10" s="159">
        <f t="shared" si="1"/>
        <v>58977</v>
      </c>
      <c r="M10" s="159">
        <f t="shared" si="0"/>
        <v>12421.1927128515</v>
      </c>
      <c r="N10" s="165">
        <v>71398.1927128515</v>
      </c>
      <c r="O10" s="186"/>
    </row>
    <row r="11" s="147" customFormat="1" ht="26" customHeight="1" spans="1:15">
      <c r="A11" s="160" t="s">
        <v>28</v>
      </c>
      <c r="B11" s="159">
        <v>5152</v>
      </c>
      <c r="C11" s="159"/>
      <c r="D11" s="159">
        <v>5152</v>
      </c>
      <c r="E11" s="159"/>
      <c r="F11" s="159">
        <v>5152</v>
      </c>
      <c r="G11" s="159">
        <v>206</v>
      </c>
      <c r="H11" s="160" t="s">
        <v>29</v>
      </c>
      <c r="I11" s="159">
        <v>3641</v>
      </c>
      <c r="J11" s="159"/>
      <c r="K11" s="159"/>
      <c r="L11" s="159">
        <f t="shared" si="1"/>
        <v>3641</v>
      </c>
      <c r="M11" s="159">
        <f t="shared" si="0"/>
        <v>1497.83231896149</v>
      </c>
      <c r="N11" s="165">
        <v>5138.83231896149</v>
      </c>
      <c r="O11" s="186"/>
    </row>
    <row r="12" s="147" customFormat="1" ht="26" customHeight="1" spans="1:15">
      <c r="A12" s="160" t="s">
        <v>30</v>
      </c>
      <c r="B12" s="159">
        <v>3235</v>
      </c>
      <c r="C12" s="159"/>
      <c r="D12" s="159">
        <v>3235</v>
      </c>
      <c r="E12" s="159"/>
      <c r="F12" s="159">
        <v>3235</v>
      </c>
      <c r="G12" s="159">
        <v>207</v>
      </c>
      <c r="H12" s="160" t="s">
        <v>31</v>
      </c>
      <c r="I12" s="159">
        <v>5652</v>
      </c>
      <c r="J12" s="159"/>
      <c r="K12" s="162">
        <v>1120</v>
      </c>
      <c r="L12" s="159">
        <f t="shared" si="1"/>
        <v>6772</v>
      </c>
      <c r="M12" s="159">
        <f t="shared" si="0"/>
        <v>612.26671641335</v>
      </c>
      <c r="N12" s="165">
        <v>7384.26671641335</v>
      </c>
      <c r="O12" s="186"/>
    </row>
    <row r="13" s="147" customFormat="1" ht="26" customHeight="1" spans="1:15">
      <c r="A13" s="160" t="s">
        <v>32</v>
      </c>
      <c r="B13" s="159">
        <v>5113</v>
      </c>
      <c r="C13" s="161"/>
      <c r="D13" s="159">
        <v>5113</v>
      </c>
      <c r="E13" s="161"/>
      <c r="F13" s="159">
        <v>5113</v>
      </c>
      <c r="G13" s="159">
        <v>208</v>
      </c>
      <c r="H13" s="160" t="s">
        <v>33</v>
      </c>
      <c r="I13" s="159">
        <v>31052</v>
      </c>
      <c r="J13" s="159"/>
      <c r="K13" s="162"/>
      <c r="L13" s="159">
        <f t="shared" si="1"/>
        <v>31052</v>
      </c>
      <c r="M13" s="159">
        <f t="shared" si="0"/>
        <v>12582.2673989059</v>
      </c>
      <c r="N13" s="165">
        <v>43634.2673989059</v>
      </c>
      <c r="O13" s="186"/>
    </row>
    <row r="14" s="147" customFormat="1" ht="26" customHeight="1" spans="1:15">
      <c r="A14" s="156" t="s">
        <v>34</v>
      </c>
      <c r="B14" s="144">
        <v>123807</v>
      </c>
      <c r="C14" s="144"/>
      <c r="D14" s="144">
        <v>123807</v>
      </c>
      <c r="E14" s="144">
        <f>SUM(E15:E17)</f>
        <v>119598.7919</v>
      </c>
      <c r="F14" s="144">
        <f>SUM(F15:F17)</f>
        <v>243405.7919</v>
      </c>
      <c r="G14" s="159">
        <v>210</v>
      </c>
      <c r="H14" s="160" t="s">
        <v>35</v>
      </c>
      <c r="I14" s="159">
        <v>41020</v>
      </c>
      <c r="J14" s="159"/>
      <c r="K14" s="162"/>
      <c r="L14" s="159">
        <f t="shared" si="1"/>
        <v>41020</v>
      </c>
      <c r="M14" s="159">
        <f t="shared" si="0"/>
        <v>13084.6110167021</v>
      </c>
      <c r="N14" s="165">
        <v>54104.6110167021</v>
      </c>
      <c r="O14" s="186"/>
    </row>
    <row r="15" s="147" customFormat="1" ht="26" customHeight="1" spans="1:15">
      <c r="A15" s="160" t="s">
        <v>36</v>
      </c>
      <c r="B15" s="162">
        <v>9479</v>
      </c>
      <c r="C15" s="163"/>
      <c r="D15" s="162">
        <v>9479</v>
      </c>
      <c r="F15" s="159">
        <v>9479</v>
      </c>
      <c r="G15" s="159">
        <v>211</v>
      </c>
      <c r="H15" s="160" t="s">
        <v>37</v>
      </c>
      <c r="I15" s="159">
        <v>1821</v>
      </c>
      <c r="J15" s="159"/>
      <c r="K15" s="162">
        <v>3550</v>
      </c>
      <c r="L15" s="159">
        <f t="shared" si="1"/>
        <v>5371</v>
      </c>
      <c r="M15" s="159">
        <f t="shared" si="0"/>
        <v>426.75932212624</v>
      </c>
      <c r="N15" s="165">
        <v>5797.75932212624</v>
      </c>
      <c r="O15" s="186"/>
    </row>
    <row r="16" s="147" customFormat="1" ht="26" customHeight="1" spans="1:15">
      <c r="A16" s="160" t="s">
        <v>38</v>
      </c>
      <c r="B16" s="162">
        <v>101261</v>
      </c>
      <c r="C16" s="163"/>
      <c r="D16" s="162">
        <v>101261</v>
      </c>
      <c r="E16" s="162">
        <v>37892.7919</v>
      </c>
      <c r="F16" s="159">
        <f>D16+E16</f>
        <v>139153.7919</v>
      </c>
      <c r="G16" s="159">
        <v>212</v>
      </c>
      <c r="H16" s="160" t="s">
        <v>39</v>
      </c>
      <c r="I16" s="159">
        <v>6944</v>
      </c>
      <c r="J16" s="159"/>
      <c r="K16" s="162">
        <v>16695</v>
      </c>
      <c r="L16" s="159">
        <f t="shared" si="1"/>
        <v>23639</v>
      </c>
      <c r="M16" s="159">
        <f t="shared" si="0"/>
        <v>-1133.9274286672</v>
      </c>
      <c r="N16" s="165">
        <v>22505.0725713328</v>
      </c>
      <c r="O16" s="186"/>
    </row>
    <row r="17" s="147" customFormat="1" ht="26" customHeight="1" spans="1:15">
      <c r="A17" s="160" t="s">
        <v>40</v>
      </c>
      <c r="B17" s="162">
        <v>13067</v>
      </c>
      <c r="C17" s="163"/>
      <c r="D17" s="162">
        <v>13067</v>
      </c>
      <c r="E17" s="162">
        <v>81706</v>
      </c>
      <c r="F17" s="159">
        <f>SUM(D17:E17)</f>
        <v>94773</v>
      </c>
      <c r="G17" s="159">
        <v>213</v>
      </c>
      <c r="H17" s="160" t="s">
        <v>41</v>
      </c>
      <c r="I17" s="159">
        <v>18504</v>
      </c>
      <c r="J17" s="159"/>
      <c r="K17" s="159"/>
      <c r="L17" s="159">
        <f t="shared" si="1"/>
        <v>18504</v>
      </c>
      <c r="M17" s="159">
        <f t="shared" si="0"/>
        <v>57406.754940495</v>
      </c>
      <c r="N17" s="165">
        <v>75910.754940495</v>
      </c>
      <c r="O17" s="186"/>
    </row>
    <row r="18" s="147" customFormat="1" ht="26" customHeight="1" spans="1:15">
      <c r="A18" s="156" t="s">
        <v>42</v>
      </c>
      <c r="B18" s="144">
        <v>22939</v>
      </c>
      <c r="C18" s="144"/>
      <c r="D18" s="144">
        <v>22939</v>
      </c>
      <c r="E18" s="144"/>
      <c r="F18" s="144">
        <v>22939</v>
      </c>
      <c r="G18" s="159">
        <v>214</v>
      </c>
      <c r="H18" s="160" t="s">
        <v>43</v>
      </c>
      <c r="I18" s="159">
        <v>903</v>
      </c>
      <c r="J18" s="159"/>
      <c r="K18" s="159"/>
      <c r="L18" s="159">
        <f t="shared" si="1"/>
        <v>903</v>
      </c>
      <c r="M18" s="159">
        <f t="shared" si="0"/>
        <v>2537.44864407555</v>
      </c>
      <c r="N18" s="165">
        <v>3440.44864407555</v>
      </c>
      <c r="O18" s="186"/>
    </row>
    <row r="19" s="147" customFormat="1" ht="31" customHeight="1" spans="1:15">
      <c r="A19" s="156" t="s">
        <v>44</v>
      </c>
      <c r="B19" s="144"/>
      <c r="C19" s="144"/>
      <c r="D19" s="144"/>
      <c r="E19" s="144">
        <v>6400</v>
      </c>
      <c r="F19" s="144">
        <v>6400</v>
      </c>
      <c r="G19" s="159">
        <v>215</v>
      </c>
      <c r="H19" s="160" t="s">
        <v>45</v>
      </c>
      <c r="I19" s="159">
        <v>928</v>
      </c>
      <c r="J19" s="159"/>
      <c r="K19" s="159"/>
      <c r="L19" s="159">
        <f t="shared" si="1"/>
        <v>928</v>
      </c>
      <c r="M19" s="159">
        <f t="shared" si="0"/>
        <v>1039.63765923232</v>
      </c>
      <c r="N19" s="165">
        <v>1967.63765923232</v>
      </c>
      <c r="O19" s="186"/>
    </row>
    <row r="20" s="147" customFormat="1" ht="31" customHeight="1" spans="1:15">
      <c r="A20" s="160" t="s">
        <v>46</v>
      </c>
      <c r="B20" s="162"/>
      <c r="C20" s="163"/>
      <c r="D20" s="162"/>
      <c r="E20" s="162">
        <v>6400</v>
      </c>
      <c r="F20" s="162">
        <v>6400</v>
      </c>
      <c r="G20" s="159">
        <v>216</v>
      </c>
      <c r="H20" s="160" t="s">
        <v>47</v>
      </c>
      <c r="I20" s="159">
        <v>514</v>
      </c>
      <c r="J20" s="159"/>
      <c r="K20" s="159"/>
      <c r="L20" s="159">
        <f t="shared" si="1"/>
        <v>514</v>
      </c>
      <c r="M20" s="159">
        <f t="shared" si="0"/>
        <v>-379.373547870044</v>
      </c>
      <c r="N20" s="165">
        <v>134.626452129956</v>
      </c>
      <c r="O20" s="186"/>
    </row>
    <row r="21" s="147" customFormat="1" ht="26" customHeight="1" spans="1:15">
      <c r="A21" s="160" t="s">
        <v>48</v>
      </c>
      <c r="B21" s="162"/>
      <c r="C21" s="163"/>
      <c r="D21" s="162"/>
      <c r="E21" s="162">
        <v>400</v>
      </c>
      <c r="F21" s="162">
        <v>400</v>
      </c>
      <c r="G21" s="159">
        <v>217</v>
      </c>
      <c r="H21" s="160" t="s">
        <v>49</v>
      </c>
      <c r="I21" s="159">
        <v>16</v>
      </c>
      <c r="J21" s="159"/>
      <c r="K21" s="159"/>
      <c r="L21" s="159">
        <f t="shared" si="1"/>
        <v>16</v>
      </c>
      <c r="M21" s="159">
        <f t="shared" si="0"/>
        <v>-4</v>
      </c>
      <c r="N21" s="165">
        <v>12</v>
      </c>
      <c r="O21" s="186"/>
    </row>
    <row r="22" s="147" customFormat="1" ht="26" customHeight="1" spans="1:15">
      <c r="A22" s="160" t="s">
        <v>50</v>
      </c>
      <c r="B22" s="162"/>
      <c r="C22" s="163"/>
      <c r="D22" s="162"/>
      <c r="E22" s="162">
        <v>6000</v>
      </c>
      <c r="F22" s="162">
        <v>6000</v>
      </c>
      <c r="G22" s="159">
        <v>220</v>
      </c>
      <c r="H22" s="160" t="s">
        <v>51</v>
      </c>
      <c r="I22" s="159">
        <v>2258</v>
      </c>
      <c r="J22" s="159"/>
      <c r="K22" s="159"/>
      <c r="L22" s="159">
        <f t="shared" si="1"/>
        <v>2258</v>
      </c>
      <c r="M22" s="159">
        <f t="shared" si="0"/>
        <v>2275.26312019985</v>
      </c>
      <c r="N22" s="165">
        <v>4533.26312019985</v>
      </c>
      <c r="O22" s="186"/>
    </row>
    <row r="23" s="147" customFormat="1" ht="26" customHeight="1" spans="1:15">
      <c r="A23" s="156" t="s">
        <v>52</v>
      </c>
      <c r="B23" s="144"/>
      <c r="C23" s="144">
        <v>26000</v>
      </c>
      <c r="D23" s="144">
        <v>26000</v>
      </c>
      <c r="E23" s="144">
        <v>1942</v>
      </c>
      <c r="F23" s="144">
        <v>27942</v>
      </c>
      <c r="G23" s="159">
        <v>221</v>
      </c>
      <c r="H23" s="160" t="s">
        <v>53</v>
      </c>
      <c r="I23" s="159">
        <v>12994</v>
      </c>
      <c r="J23" s="159"/>
      <c r="K23" s="159"/>
      <c r="L23" s="159">
        <f t="shared" si="1"/>
        <v>12994</v>
      </c>
      <c r="M23" s="159">
        <f t="shared" si="0"/>
        <v>6923.974724657</v>
      </c>
      <c r="N23" s="165">
        <v>19917.974724657</v>
      </c>
      <c r="O23" s="186"/>
    </row>
    <row r="24" s="147" customFormat="1" ht="26" customHeight="1" spans="1:15">
      <c r="A24" s="160" t="s">
        <v>54</v>
      </c>
      <c r="B24" s="163"/>
      <c r="C24" s="162">
        <v>26000</v>
      </c>
      <c r="D24" s="162">
        <v>26000</v>
      </c>
      <c r="E24" s="162">
        <v>1942</v>
      </c>
      <c r="F24" s="162">
        <v>27942</v>
      </c>
      <c r="G24" s="159">
        <v>222</v>
      </c>
      <c r="H24" s="160" t="s">
        <v>55</v>
      </c>
      <c r="I24" s="159">
        <v>1282</v>
      </c>
      <c r="J24" s="159"/>
      <c r="K24" s="159"/>
      <c r="L24" s="159">
        <f t="shared" si="1"/>
        <v>1282</v>
      </c>
      <c r="M24" s="159">
        <f t="shared" si="0"/>
        <v>-37.1700000000001</v>
      </c>
      <c r="N24" s="165">
        <v>1244.83</v>
      </c>
      <c r="O24" s="186"/>
    </row>
    <row r="25" s="147" customFormat="1" ht="26" customHeight="1" spans="1:15">
      <c r="A25" s="160" t="s">
        <v>56</v>
      </c>
      <c r="B25" s="163"/>
      <c r="C25" s="162">
        <v>26000</v>
      </c>
      <c r="D25" s="162">
        <v>26000</v>
      </c>
      <c r="E25" s="162">
        <v>1942</v>
      </c>
      <c r="F25" s="162">
        <v>27942</v>
      </c>
      <c r="G25" s="159">
        <v>224</v>
      </c>
      <c r="H25" s="160" t="s">
        <v>57</v>
      </c>
      <c r="I25" s="159">
        <v>585</v>
      </c>
      <c r="J25" s="159"/>
      <c r="K25" s="159"/>
      <c r="L25" s="159">
        <f t="shared" si="1"/>
        <v>585</v>
      </c>
      <c r="M25" s="159">
        <f t="shared" si="0"/>
        <v>961.17274125693</v>
      </c>
      <c r="N25" s="165">
        <v>1546.17274125693</v>
      </c>
      <c r="O25" s="186"/>
    </row>
    <row r="26" s="147" customFormat="1" ht="26" customHeight="1" spans="1:15">
      <c r="A26" s="156" t="s">
        <v>58</v>
      </c>
      <c r="B26" s="144">
        <v>8816</v>
      </c>
      <c r="C26" s="144"/>
      <c r="D26" s="144">
        <v>8816</v>
      </c>
      <c r="E26" s="144"/>
      <c r="F26" s="144">
        <v>8816</v>
      </c>
      <c r="G26" s="159">
        <v>227</v>
      </c>
      <c r="H26" s="160" t="s">
        <v>59</v>
      </c>
      <c r="I26" s="159">
        <v>3000</v>
      </c>
      <c r="J26" s="159"/>
      <c r="K26" s="159"/>
      <c r="L26" s="159">
        <f t="shared" si="1"/>
        <v>3000</v>
      </c>
      <c r="M26" s="159">
        <f t="shared" si="0"/>
        <v>-3000</v>
      </c>
      <c r="N26" s="165">
        <v>0</v>
      </c>
      <c r="O26" s="186"/>
    </row>
    <row r="27" s="147" customFormat="1" ht="26" customHeight="1" spans="1:15">
      <c r="A27" s="164"/>
      <c r="B27" s="165"/>
      <c r="C27" s="165"/>
      <c r="D27" s="165"/>
      <c r="E27" s="165"/>
      <c r="F27" s="165"/>
      <c r="G27" s="159">
        <v>229</v>
      </c>
      <c r="H27" s="160" t="s">
        <v>60</v>
      </c>
      <c r="I27" s="159">
        <v>148</v>
      </c>
      <c r="J27" s="159"/>
      <c r="K27" s="159"/>
      <c r="L27" s="159">
        <f t="shared" si="1"/>
        <v>148</v>
      </c>
      <c r="M27" s="159">
        <f t="shared" si="0"/>
        <v>111.06967932569</v>
      </c>
      <c r="N27" s="165">
        <v>259.06967932569</v>
      </c>
      <c r="O27" s="186"/>
    </row>
    <row r="28" s="147" customFormat="1" ht="26" customHeight="1" spans="1:15">
      <c r="A28" s="166"/>
      <c r="B28" s="167"/>
      <c r="C28" s="168"/>
      <c r="D28" s="168"/>
      <c r="E28" s="159"/>
      <c r="F28" s="161"/>
      <c r="G28" s="159">
        <v>232</v>
      </c>
      <c r="H28" s="169" t="s">
        <v>61</v>
      </c>
      <c r="I28" s="188"/>
      <c r="J28" s="189"/>
      <c r="K28" s="190"/>
      <c r="L28" s="159"/>
      <c r="M28" s="159">
        <f t="shared" si="0"/>
        <v>3721</v>
      </c>
      <c r="N28" s="159">
        <v>3721</v>
      </c>
      <c r="O28" s="186"/>
    </row>
    <row r="29" s="147" customFormat="1" ht="26" customHeight="1" spans="1:15">
      <c r="A29" s="166"/>
      <c r="B29" s="167"/>
      <c r="C29" s="168"/>
      <c r="D29" s="168"/>
      <c r="E29" s="159"/>
      <c r="F29" s="161"/>
      <c r="G29" s="161"/>
      <c r="H29" s="170" t="s">
        <v>62</v>
      </c>
      <c r="I29" s="144">
        <v>226817</v>
      </c>
      <c r="J29" s="144">
        <v>215966</v>
      </c>
      <c r="K29" s="144">
        <f>SUM(K7:K28)</f>
        <v>26000</v>
      </c>
      <c r="L29" s="144">
        <f>SUM(L7:L28)</f>
        <v>252817</v>
      </c>
      <c r="M29" s="144">
        <f>SUM(M7:M28)</f>
        <v>123762.222057047</v>
      </c>
      <c r="N29" s="144">
        <f>SUM(N7:N28)</f>
        <v>376579.222057047</v>
      </c>
      <c r="O29" s="186"/>
    </row>
    <row r="30" s="147" customFormat="1" ht="26" customHeight="1" spans="1:15">
      <c r="A30" s="166"/>
      <c r="B30" s="167"/>
      <c r="C30" s="168"/>
      <c r="D30" s="168"/>
      <c r="E30" s="159"/>
      <c r="F30" s="161"/>
      <c r="G30" s="161"/>
      <c r="H30" s="171" t="s">
        <v>63</v>
      </c>
      <c r="I30" s="144">
        <v>7625</v>
      </c>
      <c r="J30" s="144">
        <v>7625</v>
      </c>
      <c r="K30" s="144"/>
      <c r="L30" s="144">
        <v>7625</v>
      </c>
      <c r="M30" s="144">
        <v>2237</v>
      </c>
      <c r="N30" s="144">
        <v>9862</v>
      </c>
      <c r="O30" s="186"/>
    </row>
    <row r="31" s="147" customFormat="1" ht="26" customHeight="1" spans="1:15">
      <c r="A31" s="166"/>
      <c r="B31" s="167"/>
      <c r="C31" s="168"/>
      <c r="D31" s="168"/>
      <c r="E31" s="159"/>
      <c r="F31" s="161"/>
      <c r="G31" s="161"/>
      <c r="H31" s="172" t="s">
        <v>64</v>
      </c>
      <c r="I31" s="191">
        <v>7625</v>
      </c>
      <c r="J31" s="192">
        <v>7625</v>
      </c>
      <c r="K31" s="193"/>
      <c r="L31" s="191">
        <v>7625</v>
      </c>
      <c r="M31" s="191">
        <v>2237</v>
      </c>
      <c r="N31" s="191">
        <v>9862</v>
      </c>
      <c r="O31" s="186"/>
    </row>
    <row r="32" s="147" customFormat="1" ht="26" customHeight="1" spans="1:15">
      <c r="A32" s="166"/>
      <c r="B32" s="167"/>
      <c r="C32" s="168"/>
      <c r="D32" s="168"/>
      <c r="E32" s="159"/>
      <c r="F32" s="161"/>
      <c r="G32" s="173"/>
      <c r="H32" s="174" t="s">
        <v>65</v>
      </c>
      <c r="I32" s="194"/>
      <c r="J32" s="192"/>
      <c r="K32" s="195"/>
      <c r="L32" s="196"/>
      <c r="M32" s="159">
        <f>N32-L32</f>
        <v>1942</v>
      </c>
      <c r="N32" s="165">
        <v>1942</v>
      </c>
      <c r="O32" s="186"/>
    </row>
    <row r="33" s="147" customFormat="1" ht="26" customHeight="1" spans="1:15">
      <c r="A33" s="166"/>
      <c r="B33" s="167"/>
      <c r="C33" s="168"/>
      <c r="D33" s="168"/>
      <c r="E33" s="159"/>
      <c r="F33" s="161"/>
      <c r="G33" s="161"/>
      <c r="H33" s="175" t="s">
        <v>66</v>
      </c>
      <c r="I33" s="197"/>
      <c r="J33" s="198"/>
      <c r="K33" s="195"/>
      <c r="L33" s="196"/>
      <c r="M33" s="159"/>
      <c r="N33" s="165"/>
      <c r="O33" s="186"/>
    </row>
    <row r="34" s="147" customFormat="1" ht="26" customHeight="1" spans="1:15">
      <c r="A34" s="166"/>
      <c r="B34" s="167"/>
      <c r="C34" s="168"/>
      <c r="D34" s="168"/>
      <c r="E34" s="159"/>
      <c r="F34" s="161"/>
      <c r="G34" s="161"/>
      <c r="H34" s="175" t="s">
        <v>67</v>
      </c>
      <c r="I34" s="195"/>
      <c r="J34" s="198"/>
      <c r="K34" s="195"/>
      <c r="L34" s="196"/>
      <c r="M34" s="159"/>
      <c r="N34" s="165"/>
      <c r="O34" s="1"/>
    </row>
    <row r="35" s="147" customFormat="1" ht="30" customHeight="1" spans="1:15">
      <c r="A35" s="176"/>
      <c r="B35" s="177"/>
      <c r="C35" s="178"/>
      <c r="D35" s="177"/>
      <c r="E35" s="178"/>
      <c r="F35" s="179"/>
      <c r="G35" s="180"/>
      <c r="H35" s="181" t="s">
        <v>68</v>
      </c>
      <c r="I35" s="199"/>
      <c r="J35" s="192"/>
      <c r="K35" s="195"/>
      <c r="L35" s="196"/>
      <c r="M35" s="159"/>
      <c r="N35" s="200"/>
      <c r="O35" s="1"/>
    </row>
    <row r="36" s="147" customFormat="1" ht="53" customHeight="1" spans="1:15">
      <c r="A36" s="182" t="s">
        <v>69</v>
      </c>
      <c r="B36" s="144">
        <f>B7+B14+B23+B19+B18+B26</f>
        <v>234442</v>
      </c>
      <c r="C36" s="144">
        <v>26000</v>
      </c>
      <c r="D36" s="144">
        <f>D7+D14+D18+D19+D23+D26</f>
        <v>260442</v>
      </c>
      <c r="E36" s="144">
        <f>E7+E14+E19++E23+E26</f>
        <v>127940.7919</v>
      </c>
      <c r="F36" s="144">
        <f>F7+F14+F18+F19+F23+F26</f>
        <v>388382.7919</v>
      </c>
      <c r="G36" s="183"/>
      <c r="H36" s="182" t="s">
        <v>70</v>
      </c>
      <c r="I36" s="144">
        <f>I29+I30</f>
        <v>234442</v>
      </c>
      <c r="J36" s="144"/>
      <c r="K36" s="144">
        <v>26000</v>
      </c>
      <c r="L36" s="144">
        <f>L29+L30</f>
        <v>260442</v>
      </c>
      <c r="M36" s="144">
        <f>M29+M30+M32</f>
        <v>127941.222057047</v>
      </c>
      <c r="N36" s="144">
        <f>N29+N30+N32</f>
        <v>388383.222057047</v>
      </c>
      <c r="O36" s="1"/>
    </row>
    <row r="37" ht="25" customHeight="1" spans="1:8">
      <c r="A37" s="184" t="s">
        <v>71</v>
      </c>
      <c r="B37" s="184"/>
      <c r="C37" s="184"/>
      <c r="D37" s="184"/>
      <c r="E37" s="184"/>
      <c r="F37" s="184"/>
      <c r="G37" s="184"/>
      <c r="H37" s="184"/>
    </row>
    <row r="39" ht="20.25" spans="13:13">
      <c r="M39" s="201"/>
    </row>
  </sheetData>
  <mergeCells count="36">
    <mergeCell ref="A3:N3"/>
    <mergeCell ref="A4:C4"/>
    <mergeCell ref="D4:F4"/>
    <mergeCell ref="H4:K4"/>
    <mergeCell ref="L4:N4"/>
    <mergeCell ref="C5:D5"/>
    <mergeCell ref="E5:F5"/>
    <mergeCell ref="K5:L5"/>
    <mergeCell ref="M5:N5"/>
    <mergeCell ref="I7:J7"/>
    <mergeCell ref="I9:J9"/>
    <mergeCell ref="I10:J10"/>
    <mergeCell ref="I11:J11"/>
    <mergeCell ref="I12:J12"/>
    <mergeCell ref="I13:J13"/>
    <mergeCell ref="I14:J14"/>
    <mergeCell ref="I15:J15"/>
    <mergeCell ref="I16:J16"/>
    <mergeCell ref="I17:J17"/>
    <mergeCell ref="I18:J18"/>
    <mergeCell ref="I19:J19"/>
    <mergeCell ref="I20:J20"/>
    <mergeCell ref="I21:J21"/>
    <mergeCell ref="I22:J22"/>
    <mergeCell ref="I23:J23"/>
    <mergeCell ref="I24:J24"/>
    <mergeCell ref="I25:J25"/>
    <mergeCell ref="I26:J26"/>
    <mergeCell ref="I27:J27"/>
    <mergeCell ref="I28:J28"/>
    <mergeCell ref="A37:H37"/>
    <mergeCell ref="A5:A6"/>
    <mergeCell ref="B5:B6"/>
    <mergeCell ref="H5:H6"/>
    <mergeCell ref="A1:N2"/>
    <mergeCell ref="I5:J6"/>
  </mergeCells>
  <dataValidations count="1">
    <dataValidation type="whole" operator="between" allowBlank="1" showInputMessage="1" showErrorMessage="1" error="请输入整数！" sqref="I29 J29">
      <formula1>-100000000</formula1>
      <formula2>100000000</formula2>
    </dataValidation>
  </dataValidations>
  <pageMargins left="0.550694444444444" right="0.314583333333333" top="0.747916666666667" bottom="0.196527777777778" header="0.786805555555556" footer="0.275"/>
  <pageSetup paperSize="9" scale="49" orientation="landscape"/>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29"/>
  <sheetViews>
    <sheetView workbookViewId="0">
      <selection activeCell="C3" sqref="C3:D3"/>
    </sheetView>
  </sheetViews>
  <sheetFormatPr defaultColWidth="9" defaultRowHeight="13.5" outlineLevelCol="6"/>
  <cols>
    <col min="1" max="1" width="42.25" style="130" customWidth="1"/>
    <col min="2" max="2" width="17.25" style="130" customWidth="1"/>
    <col min="3" max="3" width="15.125" style="130" customWidth="1"/>
    <col min="4" max="4" width="15.5" style="130" customWidth="1"/>
    <col min="5" max="5" width="17.875" style="130" customWidth="1"/>
    <col min="6" max="6" width="17.625" style="130" customWidth="1"/>
    <col min="7" max="7" width="0.375" style="130" hidden="1" customWidth="1"/>
    <col min="8" max="8" width="9.375" style="130" hidden="1" customWidth="1"/>
    <col min="9" max="11" width="9" style="130" hidden="1" customWidth="1"/>
    <col min="12" max="16384" width="9" style="130"/>
  </cols>
  <sheetData>
    <row r="1" s="130" customFormat="1" ht="33" customHeight="1" spans="1:6">
      <c r="A1" s="131" t="s">
        <v>72</v>
      </c>
      <c r="B1" s="132"/>
      <c r="C1" s="132"/>
      <c r="D1" s="132"/>
      <c r="E1" s="132"/>
      <c r="F1" s="132"/>
    </row>
    <row r="2" s="130" customFormat="1" ht="15" customHeight="1" spans="1:6">
      <c r="A2" s="133"/>
      <c r="B2" s="132"/>
      <c r="C2" s="132"/>
      <c r="D2" s="132"/>
      <c r="E2" s="132"/>
      <c r="F2" s="134" t="s">
        <v>73</v>
      </c>
    </row>
    <row r="3" s="130" customFormat="1" ht="24" customHeight="1" spans="1:6">
      <c r="A3" s="79" t="s">
        <v>74</v>
      </c>
      <c r="B3" s="124" t="s">
        <v>15</v>
      </c>
      <c r="C3" s="124" t="s">
        <v>75</v>
      </c>
      <c r="D3" s="124"/>
      <c r="E3" s="124" t="s">
        <v>17</v>
      </c>
      <c r="F3" s="124"/>
    </row>
    <row r="4" s="130" customFormat="1" ht="20" customHeight="1" spans="1:6">
      <c r="A4" s="124"/>
      <c r="B4" s="124"/>
      <c r="C4" s="124" t="s">
        <v>76</v>
      </c>
      <c r="D4" s="124" t="s">
        <v>19</v>
      </c>
      <c r="E4" s="124" t="s">
        <v>76</v>
      </c>
      <c r="F4" s="124" t="s">
        <v>19</v>
      </c>
    </row>
    <row r="5" s="130" customFormat="1" ht="18" customHeight="1" spans="1:7">
      <c r="A5" s="135" t="s">
        <v>21</v>
      </c>
      <c r="B5" s="136">
        <v>31229</v>
      </c>
      <c r="C5" s="137"/>
      <c r="D5" s="137">
        <f t="shared" ref="D5:D68" si="0">B5+C5</f>
        <v>31229</v>
      </c>
      <c r="E5" s="137">
        <v>8213.43</v>
      </c>
      <c r="F5" s="137">
        <v>39442.43</v>
      </c>
      <c r="G5" s="130" t="s">
        <v>77</v>
      </c>
    </row>
    <row r="6" s="130" customFormat="1" ht="18" customHeight="1" spans="1:7">
      <c r="A6" s="138" t="s">
        <v>78</v>
      </c>
      <c r="B6" s="137">
        <v>749</v>
      </c>
      <c r="C6" s="137"/>
      <c r="D6" s="137">
        <f t="shared" si="0"/>
        <v>749</v>
      </c>
      <c r="E6" s="137">
        <v>407.76</v>
      </c>
      <c r="F6" s="137">
        <v>1156.76</v>
      </c>
      <c r="G6" s="130" t="s">
        <v>79</v>
      </c>
    </row>
    <row r="7" s="130" customFormat="1" ht="18" customHeight="1" spans="1:7">
      <c r="A7" s="138" t="s">
        <v>80</v>
      </c>
      <c r="B7" s="137">
        <v>396</v>
      </c>
      <c r="C7" s="137"/>
      <c r="D7" s="137">
        <f t="shared" si="0"/>
        <v>396</v>
      </c>
      <c r="E7" s="137">
        <v>130.26</v>
      </c>
      <c r="F7" s="137">
        <v>526.26</v>
      </c>
      <c r="G7" s="130" t="s">
        <v>81</v>
      </c>
    </row>
    <row r="8" s="130" customFormat="1" ht="18" customHeight="1" spans="1:7">
      <c r="A8" s="138" t="s">
        <v>82</v>
      </c>
      <c r="B8" s="137">
        <v>219</v>
      </c>
      <c r="C8" s="137"/>
      <c r="D8" s="137">
        <f t="shared" si="0"/>
        <v>219</v>
      </c>
      <c r="E8" s="137">
        <v>0</v>
      </c>
      <c r="F8" s="137">
        <v>219</v>
      </c>
      <c r="G8" s="130" t="s">
        <v>81</v>
      </c>
    </row>
    <row r="9" s="130" customFormat="1" ht="18" customHeight="1" spans="1:7">
      <c r="A9" s="138" t="s">
        <v>83</v>
      </c>
      <c r="B9" s="137">
        <v>84</v>
      </c>
      <c r="C9" s="137"/>
      <c r="D9" s="137">
        <f t="shared" si="0"/>
        <v>84</v>
      </c>
      <c r="E9" s="137">
        <v>-0.5</v>
      </c>
      <c r="F9" s="137">
        <v>83.5</v>
      </c>
      <c r="G9" s="130" t="s">
        <v>81</v>
      </c>
    </row>
    <row r="10" s="130" customFormat="1" ht="18" customHeight="1" spans="1:7">
      <c r="A10" s="138" t="s">
        <v>84</v>
      </c>
      <c r="B10" s="137">
        <v>50</v>
      </c>
      <c r="C10" s="137"/>
      <c r="D10" s="137">
        <f t="shared" si="0"/>
        <v>50</v>
      </c>
      <c r="E10" s="137">
        <v>278</v>
      </c>
      <c r="F10" s="137">
        <v>328</v>
      </c>
      <c r="G10" s="130" t="s">
        <v>81</v>
      </c>
    </row>
    <row r="11" s="130" customFormat="1" ht="18" customHeight="1" spans="1:7">
      <c r="A11" s="138" t="s">
        <v>85</v>
      </c>
      <c r="B11" s="137">
        <v>552</v>
      </c>
      <c r="C11" s="137"/>
      <c r="D11" s="137">
        <f t="shared" si="0"/>
        <v>552</v>
      </c>
      <c r="E11" s="137">
        <v>98.78</v>
      </c>
      <c r="F11" s="137">
        <v>650.78</v>
      </c>
      <c r="G11" s="130" t="s">
        <v>79</v>
      </c>
    </row>
    <row r="12" s="130" customFormat="1" ht="18" customHeight="1" spans="1:7">
      <c r="A12" s="138" t="s">
        <v>80</v>
      </c>
      <c r="B12" s="137">
        <v>329</v>
      </c>
      <c r="C12" s="137"/>
      <c r="D12" s="137">
        <f t="shared" si="0"/>
        <v>329</v>
      </c>
      <c r="E12" s="137">
        <v>99.14</v>
      </c>
      <c r="F12" s="137">
        <v>428.14</v>
      </c>
      <c r="G12" s="130" t="s">
        <v>81</v>
      </c>
    </row>
    <row r="13" s="130" customFormat="1" ht="18" customHeight="1" spans="1:7">
      <c r="A13" s="138" t="s">
        <v>82</v>
      </c>
      <c r="B13" s="137">
        <v>143</v>
      </c>
      <c r="C13" s="137"/>
      <c r="D13" s="137">
        <f t="shared" si="0"/>
        <v>143</v>
      </c>
      <c r="E13" s="137">
        <v>-0.360000000000014</v>
      </c>
      <c r="F13" s="137">
        <v>142.64</v>
      </c>
      <c r="G13" s="130" t="s">
        <v>81</v>
      </c>
    </row>
    <row r="14" s="130" customFormat="1" ht="18" customHeight="1" spans="1:7">
      <c r="A14" s="138" t="s">
        <v>86</v>
      </c>
      <c r="B14" s="137">
        <v>80</v>
      </c>
      <c r="C14" s="137"/>
      <c r="D14" s="137">
        <f t="shared" si="0"/>
        <v>80</v>
      </c>
      <c r="E14" s="137">
        <v>0</v>
      </c>
      <c r="F14" s="137">
        <v>80</v>
      </c>
      <c r="G14" s="130" t="s">
        <v>81</v>
      </c>
    </row>
    <row r="15" s="130" customFormat="1" ht="18" customHeight="1" spans="1:7">
      <c r="A15" s="138" t="s">
        <v>87</v>
      </c>
      <c r="B15" s="137">
        <v>10296</v>
      </c>
      <c r="C15" s="137"/>
      <c r="D15" s="137">
        <f t="shared" si="0"/>
        <v>10296</v>
      </c>
      <c r="E15" s="137">
        <v>-1716.96</v>
      </c>
      <c r="F15" s="137">
        <v>8579.04</v>
      </c>
      <c r="G15" s="130" t="s">
        <v>79</v>
      </c>
    </row>
    <row r="16" s="130" customFormat="1" ht="18" customHeight="1" spans="1:7">
      <c r="A16" s="138" t="s">
        <v>80</v>
      </c>
      <c r="B16" s="137">
        <v>7788</v>
      </c>
      <c r="C16" s="137"/>
      <c r="D16" s="137">
        <f t="shared" si="0"/>
        <v>7788</v>
      </c>
      <c r="E16" s="137">
        <v>-3338.98</v>
      </c>
      <c r="F16" s="137">
        <v>4449.02</v>
      </c>
      <c r="G16" s="130" t="s">
        <v>81</v>
      </c>
    </row>
    <row r="17" s="130" customFormat="1" ht="18" customHeight="1" spans="1:7">
      <c r="A17" s="138" t="s">
        <v>82</v>
      </c>
      <c r="B17" s="137">
        <v>1559</v>
      </c>
      <c r="C17" s="137"/>
      <c r="D17" s="137">
        <f t="shared" si="0"/>
        <v>1559</v>
      </c>
      <c r="E17" s="137">
        <v>-2.04999999999995</v>
      </c>
      <c r="F17" s="137">
        <v>1556.95</v>
      </c>
      <c r="G17" s="130" t="s">
        <v>81</v>
      </c>
    </row>
    <row r="18" s="130" customFormat="1" ht="18" customHeight="1" spans="1:7">
      <c r="A18" s="138" t="s">
        <v>88</v>
      </c>
      <c r="B18" s="137">
        <v>443</v>
      </c>
      <c r="C18" s="137"/>
      <c r="D18" s="137">
        <f t="shared" si="0"/>
        <v>443</v>
      </c>
      <c r="E18" s="137">
        <v>-0.0699999999999932</v>
      </c>
      <c r="F18" s="137">
        <v>442.93</v>
      </c>
      <c r="G18" s="130" t="s">
        <v>81</v>
      </c>
    </row>
    <row r="19" s="130" customFormat="1" ht="18" customHeight="1" spans="1:7">
      <c r="A19" s="138" t="s">
        <v>89</v>
      </c>
      <c r="B19" s="137">
        <v>214</v>
      </c>
      <c r="C19" s="137"/>
      <c r="D19" s="137">
        <f t="shared" si="0"/>
        <v>214</v>
      </c>
      <c r="E19" s="137">
        <v>333.53</v>
      </c>
      <c r="F19" s="137">
        <v>547.53</v>
      </c>
      <c r="G19" s="130" t="s">
        <v>81</v>
      </c>
    </row>
    <row r="20" s="130" customFormat="1" ht="18" customHeight="1" spans="1:7">
      <c r="A20" s="138" t="s">
        <v>90</v>
      </c>
      <c r="B20" s="137">
        <v>86</v>
      </c>
      <c r="C20" s="137"/>
      <c r="D20" s="137">
        <f t="shared" si="0"/>
        <v>86</v>
      </c>
      <c r="E20" s="137">
        <v>123.63</v>
      </c>
      <c r="F20" s="137">
        <v>209.63</v>
      </c>
      <c r="G20" s="130" t="s">
        <v>81</v>
      </c>
    </row>
    <row r="21" s="130" customFormat="1" ht="18" customHeight="1" spans="1:7">
      <c r="A21" s="138" t="s">
        <v>91</v>
      </c>
      <c r="B21" s="137">
        <v>206</v>
      </c>
      <c r="C21" s="137"/>
      <c r="D21" s="137">
        <f t="shared" si="0"/>
        <v>206</v>
      </c>
      <c r="E21" s="137">
        <v>1166.98</v>
      </c>
      <c r="F21" s="137">
        <v>1372.98</v>
      </c>
      <c r="G21" s="130" t="s">
        <v>81</v>
      </c>
    </row>
    <row r="22" s="130" customFormat="1" ht="18" customHeight="1" spans="1:7">
      <c r="A22" s="138" t="s">
        <v>92</v>
      </c>
      <c r="B22" s="137">
        <v>550</v>
      </c>
      <c r="C22" s="137"/>
      <c r="D22" s="137">
        <f t="shared" si="0"/>
        <v>550</v>
      </c>
      <c r="E22" s="137">
        <v>206.79</v>
      </c>
      <c r="F22" s="137">
        <v>756.79</v>
      </c>
      <c r="G22" s="130" t="s">
        <v>79</v>
      </c>
    </row>
    <row r="23" s="130" customFormat="1" ht="18" customHeight="1" spans="1:7">
      <c r="A23" s="138" t="s">
        <v>80</v>
      </c>
      <c r="B23" s="137">
        <v>445</v>
      </c>
      <c r="C23" s="137"/>
      <c r="D23" s="137">
        <f t="shared" si="0"/>
        <v>445</v>
      </c>
      <c r="E23" s="137">
        <v>140.79</v>
      </c>
      <c r="F23" s="137">
        <v>585.79</v>
      </c>
      <c r="G23" s="130" t="s">
        <v>81</v>
      </c>
    </row>
    <row r="24" s="130" customFormat="1" ht="18" customHeight="1" spans="1:7">
      <c r="A24" s="138" t="s">
        <v>82</v>
      </c>
      <c r="B24" s="137">
        <v>105</v>
      </c>
      <c r="C24" s="137"/>
      <c r="D24" s="137">
        <f t="shared" si="0"/>
        <v>105</v>
      </c>
      <c r="E24" s="137">
        <v>66</v>
      </c>
      <c r="F24" s="137">
        <v>171</v>
      </c>
      <c r="G24" s="130" t="s">
        <v>81</v>
      </c>
    </row>
    <row r="25" s="130" customFormat="1" ht="18" customHeight="1" spans="1:7">
      <c r="A25" s="138" t="s">
        <v>93</v>
      </c>
      <c r="B25" s="137">
        <v>244</v>
      </c>
      <c r="C25" s="137"/>
      <c r="D25" s="137">
        <f t="shared" si="0"/>
        <v>244</v>
      </c>
      <c r="E25" s="137">
        <v>67.39</v>
      </c>
      <c r="F25" s="137">
        <v>311.39</v>
      </c>
      <c r="G25" s="130" t="s">
        <v>79</v>
      </c>
    </row>
    <row r="26" s="130" customFormat="1" ht="18" customHeight="1" spans="1:7">
      <c r="A26" s="138" t="s">
        <v>80</v>
      </c>
      <c r="B26" s="137">
        <v>131</v>
      </c>
      <c r="C26" s="137"/>
      <c r="D26" s="137">
        <f t="shared" si="0"/>
        <v>131</v>
      </c>
      <c r="E26" s="137">
        <v>42.39</v>
      </c>
      <c r="F26" s="137">
        <v>173.39</v>
      </c>
      <c r="G26" s="130" t="s">
        <v>81</v>
      </c>
    </row>
    <row r="27" s="130" customFormat="1" ht="18" customHeight="1" spans="1:7">
      <c r="A27" s="138" t="s">
        <v>82</v>
      </c>
      <c r="B27" s="137"/>
      <c r="C27" s="137"/>
      <c r="D27" s="137">
        <f t="shared" si="0"/>
        <v>0</v>
      </c>
      <c r="E27" s="137">
        <v>25</v>
      </c>
      <c r="F27" s="137">
        <v>25</v>
      </c>
      <c r="G27" s="130" t="s">
        <v>81</v>
      </c>
    </row>
    <row r="28" s="130" customFormat="1" ht="18" customHeight="1" spans="1:7">
      <c r="A28" s="138" t="s">
        <v>94</v>
      </c>
      <c r="B28" s="137">
        <v>110</v>
      </c>
      <c r="C28" s="137"/>
      <c r="D28" s="137">
        <f t="shared" si="0"/>
        <v>110</v>
      </c>
      <c r="E28" s="137">
        <v>0</v>
      </c>
      <c r="F28" s="137">
        <v>110</v>
      </c>
      <c r="G28" s="130" t="s">
        <v>81</v>
      </c>
    </row>
    <row r="29" s="130" customFormat="1" ht="18" customHeight="1" spans="1:7">
      <c r="A29" s="138" t="s">
        <v>95</v>
      </c>
      <c r="B29" s="137">
        <v>3</v>
      </c>
      <c r="C29" s="137"/>
      <c r="D29" s="137">
        <f t="shared" si="0"/>
        <v>3</v>
      </c>
      <c r="E29" s="137">
        <v>0</v>
      </c>
      <c r="F29" s="137">
        <v>3</v>
      </c>
      <c r="G29" s="130" t="s">
        <v>81</v>
      </c>
    </row>
    <row r="30" s="130" customFormat="1" ht="18" customHeight="1" spans="1:7">
      <c r="A30" s="138" t="s">
        <v>96</v>
      </c>
      <c r="B30" s="137">
        <v>3096</v>
      </c>
      <c r="C30" s="137"/>
      <c r="D30" s="137">
        <f t="shared" si="0"/>
        <v>3096</v>
      </c>
      <c r="E30" s="137">
        <v>895.54</v>
      </c>
      <c r="F30" s="137">
        <v>3991.54</v>
      </c>
      <c r="G30" s="130" t="s">
        <v>79</v>
      </c>
    </row>
    <row r="31" s="130" customFormat="1" ht="18" customHeight="1" spans="1:7">
      <c r="A31" s="138" t="s">
        <v>80</v>
      </c>
      <c r="B31" s="137">
        <v>531</v>
      </c>
      <c r="C31" s="137"/>
      <c r="D31" s="137">
        <f t="shared" si="0"/>
        <v>531</v>
      </c>
      <c r="E31" s="137">
        <v>278.92</v>
      </c>
      <c r="F31" s="137">
        <v>809.92</v>
      </c>
      <c r="G31" s="130" t="s">
        <v>81</v>
      </c>
    </row>
    <row r="32" s="130" customFormat="1" ht="18" customHeight="1" spans="1:7">
      <c r="A32" s="138" t="s">
        <v>82</v>
      </c>
      <c r="B32" s="137">
        <v>2</v>
      </c>
      <c r="C32" s="137"/>
      <c r="D32" s="137">
        <f t="shared" si="0"/>
        <v>2</v>
      </c>
      <c r="E32" s="137">
        <v>118</v>
      </c>
      <c r="F32" s="137">
        <v>120</v>
      </c>
      <c r="G32" s="130" t="s">
        <v>81</v>
      </c>
    </row>
    <row r="33" s="130" customFormat="1" ht="18" customHeight="1" spans="1:7">
      <c r="A33" s="138" t="s">
        <v>97</v>
      </c>
      <c r="B33" s="137">
        <v>130</v>
      </c>
      <c r="C33" s="137"/>
      <c r="D33" s="137">
        <f t="shared" si="0"/>
        <v>130</v>
      </c>
      <c r="E33" s="137">
        <v>0</v>
      </c>
      <c r="F33" s="137">
        <v>130</v>
      </c>
      <c r="G33" s="130" t="s">
        <v>81</v>
      </c>
    </row>
    <row r="34" s="130" customFormat="1" ht="18" customHeight="1" spans="1:7">
      <c r="A34" s="138" t="s">
        <v>98</v>
      </c>
      <c r="B34" s="137">
        <v>30</v>
      </c>
      <c r="C34" s="137"/>
      <c r="D34" s="137">
        <f t="shared" si="0"/>
        <v>30</v>
      </c>
      <c r="E34" s="137">
        <v>0</v>
      </c>
      <c r="F34" s="137">
        <v>30</v>
      </c>
      <c r="G34" s="130" t="s">
        <v>81</v>
      </c>
    </row>
    <row r="35" s="130" customFormat="1" ht="18" customHeight="1" spans="1:7">
      <c r="A35" s="138" t="s">
        <v>90</v>
      </c>
      <c r="B35" s="137">
        <v>1523</v>
      </c>
      <c r="C35" s="137"/>
      <c r="D35" s="137">
        <f t="shared" si="0"/>
        <v>1523</v>
      </c>
      <c r="E35" s="137">
        <v>79.4200000000001</v>
      </c>
      <c r="F35" s="137">
        <v>1602.42</v>
      </c>
      <c r="G35" s="130" t="s">
        <v>81</v>
      </c>
    </row>
    <row r="36" s="130" customFormat="1" ht="18" customHeight="1" spans="1:7">
      <c r="A36" s="138" t="s">
        <v>99</v>
      </c>
      <c r="B36" s="137">
        <v>880</v>
      </c>
      <c r="C36" s="137"/>
      <c r="D36" s="137">
        <f t="shared" si="0"/>
        <v>880</v>
      </c>
      <c r="E36" s="137">
        <v>419.2</v>
      </c>
      <c r="F36" s="137">
        <v>1299.2</v>
      </c>
      <c r="G36" s="130" t="s">
        <v>81</v>
      </c>
    </row>
    <row r="37" s="130" customFormat="1" ht="18" customHeight="1" spans="1:7">
      <c r="A37" s="138" t="s">
        <v>100</v>
      </c>
      <c r="B37" s="137">
        <v>5112</v>
      </c>
      <c r="C37" s="137"/>
      <c r="D37" s="137">
        <f t="shared" si="0"/>
        <v>5112</v>
      </c>
      <c r="E37" s="137">
        <v>100</v>
      </c>
      <c r="F37" s="137">
        <v>5212</v>
      </c>
      <c r="G37" s="130" t="s">
        <v>79</v>
      </c>
    </row>
    <row r="38" s="130" customFormat="1" ht="18" customHeight="1" spans="1:7">
      <c r="A38" s="138" t="s">
        <v>82</v>
      </c>
      <c r="B38" s="137">
        <v>3449</v>
      </c>
      <c r="C38" s="137"/>
      <c r="D38" s="137">
        <f t="shared" si="0"/>
        <v>3449</v>
      </c>
      <c r="E38" s="137">
        <v>100</v>
      </c>
      <c r="F38" s="137">
        <v>3549</v>
      </c>
      <c r="G38" s="130" t="s">
        <v>81</v>
      </c>
    </row>
    <row r="39" s="130" customFormat="1" ht="18" customHeight="1" spans="1:7">
      <c r="A39" s="138" t="s">
        <v>101</v>
      </c>
      <c r="B39" s="137">
        <v>1663</v>
      </c>
      <c r="C39" s="137"/>
      <c r="D39" s="137">
        <f t="shared" si="0"/>
        <v>1663</v>
      </c>
      <c r="E39" s="137">
        <v>0</v>
      </c>
      <c r="F39" s="137">
        <v>1663</v>
      </c>
      <c r="G39" s="130" t="s">
        <v>81</v>
      </c>
    </row>
    <row r="40" s="130" customFormat="1" ht="18" customHeight="1" spans="1:7">
      <c r="A40" s="138" t="s">
        <v>102</v>
      </c>
      <c r="B40" s="137">
        <v>474</v>
      </c>
      <c r="C40" s="137"/>
      <c r="D40" s="137">
        <f t="shared" si="0"/>
        <v>474</v>
      </c>
      <c r="E40" s="137">
        <v>239.86</v>
      </c>
      <c r="F40" s="137">
        <v>713.86</v>
      </c>
      <c r="G40" s="130" t="s">
        <v>79</v>
      </c>
    </row>
    <row r="41" s="130" customFormat="1" ht="18" customHeight="1" spans="1:7">
      <c r="A41" s="138" t="s">
        <v>80</v>
      </c>
      <c r="B41" s="137">
        <v>134</v>
      </c>
      <c r="C41" s="137"/>
      <c r="D41" s="137">
        <f t="shared" si="0"/>
        <v>134</v>
      </c>
      <c r="E41" s="137">
        <v>235.82</v>
      </c>
      <c r="F41" s="137">
        <v>369.82</v>
      </c>
      <c r="G41" s="130" t="s">
        <v>81</v>
      </c>
    </row>
    <row r="42" s="130" customFormat="1" ht="18" customHeight="1" spans="1:7">
      <c r="A42" s="138" t="s">
        <v>82</v>
      </c>
      <c r="B42" s="137">
        <v>30</v>
      </c>
      <c r="C42" s="137"/>
      <c r="D42" s="137">
        <f t="shared" si="0"/>
        <v>30</v>
      </c>
      <c r="E42" s="137">
        <v>0</v>
      </c>
      <c r="F42" s="137">
        <v>30</v>
      </c>
      <c r="G42" s="130" t="s">
        <v>81</v>
      </c>
    </row>
    <row r="43" s="130" customFormat="1" ht="18" customHeight="1" spans="1:7">
      <c r="A43" s="138" t="s">
        <v>103</v>
      </c>
      <c r="B43" s="137">
        <v>270</v>
      </c>
      <c r="C43" s="137"/>
      <c r="D43" s="137">
        <f t="shared" si="0"/>
        <v>270</v>
      </c>
      <c r="E43" s="137">
        <v>0</v>
      </c>
      <c r="F43" s="137">
        <v>270</v>
      </c>
      <c r="G43" s="130" t="s">
        <v>81</v>
      </c>
    </row>
    <row r="44" s="130" customFormat="1" ht="18" customHeight="1" spans="1:7">
      <c r="A44" s="138" t="s">
        <v>90</v>
      </c>
      <c r="B44" s="137">
        <v>40</v>
      </c>
      <c r="C44" s="137"/>
      <c r="D44" s="137">
        <f t="shared" si="0"/>
        <v>40</v>
      </c>
      <c r="E44" s="137">
        <v>4.04</v>
      </c>
      <c r="F44" s="137">
        <v>44.04</v>
      </c>
      <c r="G44" s="130" t="s">
        <v>81</v>
      </c>
    </row>
    <row r="45" s="130" customFormat="1" ht="18" customHeight="1" spans="1:7">
      <c r="A45" s="138" t="s">
        <v>104</v>
      </c>
      <c r="B45" s="137">
        <v>137</v>
      </c>
      <c r="C45" s="137"/>
      <c r="D45" s="137">
        <f t="shared" si="0"/>
        <v>137</v>
      </c>
      <c r="E45" s="137">
        <v>37.02</v>
      </c>
      <c r="F45" s="137">
        <v>174.02</v>
      </c>
      <c r="G45" s="130" t="s">
        <v>79</v>
      </c>
    </row>
    <row r="46" s="130" customFormat="1" ht="18" customHeight="1" spans="1:7">
      <c r="A46" s="138" t="s">
        <v>80</v>
      </c>
      <c r="B46" s="137">
        <v>113</v>
      </c>
      <c r="C46" s="137"/>
      <c r="D46" s="137">
        <f t="shared" si="0"/>
        <v>113</v>
      </c>
      <c r="E46" s="137">
        <v>37.02</v>
      </c>
      <c r="F46" s="137">
        <v>150.02</v>
      </c>
      <c r="G46" s="130" t="s">
        <v>81</v>
      </c>
    </row>
    <row r="47" s="130" customFormat="1" ht="18" customHeight="1" spans="1:7">
      <c r="A47" s="138" t="s">
        <v>82</v>
      </c>
      <c r="B47" s="137">
        <v>24</v>
      </c>
      <c r="C47" s="137"/>
      <c r="D47" s="137">
        <f t="shared" si="0"/>
        <v>24</v>
      </c>
      <c r="E47" s="137">
        <v>0</v>
      </c>
      <c r="F47" s="137">
        <v>24</v>
      </c>
      <c r="G47" s="130" t="s">
        <v>81</v>
      </c>
    </row>
    <row r="48" s="130" customFormat="1" ht="18" customHeight="1" spans="1:7">
      <c r="A48" s="138" t="s">
        <v>105</v>
      </c>
      <c r="B48" s="137">
        <v>1042</v>
      </c>
      <c r="C48" s="137"/>
      <c r="D48" s="137">
        <f t="shared" si="0"/>
        <v>1042</v>
      </c>
      <c r="E48" s="137">
        <v>270.49</v>
      </c>
      <c r="F48" s="137">
        <v>1312.49</v>
      </c>
      <c r="G48" s="130" t="s">
        <v>79</v>
      </c>
    </row>
    <row r="49" s="130" customFormat="1" ht="18" customHeight="1" spans="1:7">
      <c r="A49" s="138" t="s">
        <v>80</v>
      </c>
      <c r="B49" s="137">
        <v>797</v>
      </c>
      <c r="C49" s="137"/>
      <c r="D49" s="137">
        <f t="shared" si="0"/>
        <v>797</v>
      </c>
      <c r="E49" s="137">
        <v>247.91</v>
      </c>
      <c r="F49" s="137">
        <v>1044.91</v>
      </c>
      <c r="G49" s="130" t="s">
        <v>81</v>
      </c>
    </row>
    <row r="50" s="130" customFormat="1" ht="18" customHeight="1" spans="1:7">
      <c r="A50" s="138" t="s">
        <v>82</v>
      </c>
      <c r="B50" s="137">
        <v>193</v>
      </c>
      <c r="C50" s="137"/>
      <c r="D50" s="137">
        <f t="shared" si="0"/>
        <v>193</v>
      </c>
      <c r="E50" s="137">
        <v>0.0800000000000125</v>
      </c>
      <c r="F50" s="137">
        <v>193.08</v>
      </c>
      <c r="G50" s="130" t="s">
        <v>81</v>
      </c>
    </row>
    <row r="51" s="130" customFormat="1" ht="18" customHeight="1" spans="1:7">
      <c r="A51" s="138" t="s">
        <v>106</v>
      </c>
      <c r="B51" s="137">
        <v>12</v>
      </c>
      <c r="C51" s="137"/>
      <c r="D51" s="137">
        <f t="shared" si="0"/>
        <v>12</v>
      </c>
      <c r="E51" s="137">
        <v>0</v>
      </c>
      <c r="F51" s="137">
        <v>12</v>
      </c>
      <c r="G51" s="130" t="s">
        <v>81</v>
      </c>
    </row>
    <row r="52" s="130" customFormat="1" ht="18" customHeight="1" spans="1:7">
      <c r="A52" s="138" t="s">
        <v>107</v>
      </c>
      <c r="B52" s="137">
        <v>40</v>
      </c>
      <c r="C52" s="137"/>
      <c r="D52" s="137">
        <f t="shared" si="0"/>
        <v>40</v>
      </c>
      <c r="E52" s="137">
        <v>22.5</v>
      </c>
      <c r="F52" s="137">
        <v>62.5</v>
      </c>
      <c r="G52" s="130" t="s">
        <v>81</v>
      </c>
    </row>
    <row r="53" s="130" customFormat="1" ht="18" customHeight="1" spans="1:7">
      <c r="A53" s="138" t="s">
        <v>108</v>
      </c>
      <c r="B53" s="137">
        <v>2659</v>
      </c>
      <c r="C53" s="137"/>
      <c r="D53" s="137">
        <f t="shared" si="0"/>
        <v>2659</v>
      </c>
      <c r="E53" s="137">
        <v>103.3</v>
      </c>
      <c r="F53" s="137">
        <v>2762.3</v>
      </c>
      <c r="G53" s="130" t="s">
        <v>79</v>
      </c>
    </row>
    <row r="54" s="130" customFormat="1" ht="18" customHeight="1" spans="1:7">
      <c r="A54" s="138" t="s">
        <v>80</v>
      </c>
      <c r="B54" s="137">
        <v>230</v>
      </c>
      <c r="C54" s="137"/>
      <c r="D54" s="137">
        <f t="shared" si="0"/>
        <v>230</v>
      </c>
      <c r="E54" s="137">
        <v>77.7</v>
      </c>
      <c r="F54" s="137">
        <v>307.7</v>
      </c>
      <c r="G54" s="130" t="s">
        <v>81</v>
      </c>
    </row>
    <row r="55" s="130" customFormat="1" ht="18" customHeight="1" spans="1:7">
      <c r="A55" s="138" t="s">
        <v>82</v>
      </c>
      <c r="B55" s="137">
        <v>32</v>
      </c>
      <c r="C55" s="137"/>
      <c r="D55" s="137">
        <f t="shared" si="0"/>
        <v>32</v>
      </c>
      <c r="E55" s="137">
        <v>5.6</v>
      </c>
      <c r="F55" s="137">
        <v>37.6</v>
      </c>
      <c r="G55" s="130" t="s">
        <v>81</v>
      </c>
    </row>
    <row r="56" s="130" customFormat="1" ht="18" customHeight="1" spans="1:7">
      <c r="A56" s="138" t="s">
        <v>109</v>
      </c>
      <c r="B56" s="137">
        <v>2324</v>
      </c>
      <c r="C56" s="137"/>
      <c r="D56" s="137">
        <f t="shared" si="0"/>
        <v>2324</v>
      </c>
      <c r="E56" s="137">
        <v>-14</v>
      </c>
      <c r="F56" s="137">
        <v>2310</v>
      </c>
      <c r="G56" s="130" t="s">
        <v>81</v>
      </c>
    </row>
    <row r="57" s="130" customFormat="1" ht="18" customHeight="1" spans="1:7">
      <c r="A57" s="138" t="s">
        <v>90</v>
      </c>
      <c r="B57" s="137"/>
      <c r="C57" s="137"/>
      <c r="D57" s="137">
        <f t="shared" si="0"/>
        <v>0</v>
      </c>
      <c r="E57" s="137">
        <v>34</v>
      </c>
      <c r="F57" s="137">
        <v>34</v>
      </c>
      <c r="G57" s="130" t="s">
        <v>81</v>
      </c>
    </row>
    <row r="58" s="130" customFormat="1" ht="18" customHeight="1" spans="1:7">
      <c r="A58" s="138" t="s">
        <v>110</v>
      </c>
      <c r="B58" s="137">
        <v>73</v>
      </c>
      <c r="C58" s="137"/>
      <c r="D58" s="137">
        <f t="shared" si="0"/>
        <v>73</v>
      </c>
      <c r="E58" s="137">
        <v>0</v>
      </c>
      <c r="F58" s="137">
        <v>73</v>
      </c>
      <c r="G58" s="130" t="s">
        <v>81</v>
      </c>
    </row>
    <row r="59" s="130" customFormat="1" ht="18" customHeight="1" spans="1:7">
      <c r="A59" s="138" t="s">
        <v>111</v>
      </c>
      <c r="B59" s="137"/>
      <c r="C59" s="137"/>
      <c r="D59" s="137">
        <f t="shared" si="0"/>
        <v>0</v>
      </c>
      <c r="E59" s="137">
        <v>20</v>
      </c>
      <c r="F59" s="137">
        <v>20</v>
      </c>
      <c r="G59" s="130" t="s">
        <v>79</v>
      </c>
    </row>
    <row r="60" s="130" customFormat="1" ht="18" customHeight="1" spans="1:7">
      <c r="A60" s="138" t="s">
        <v>112</v>
      </c>
      <c r="B60" s="137"/>
      <c r="C60" s="137"/>
      <c r="D60" s="137">
        <f t="shared" si="0"/>
        <v>0</v>
      </c>
      <c r="E60" s="137">
        <v>20</v>
      </c>
      <c r="F60" s="137">
        <v>20</v>
      </c>
      <c r="G60" s="130" t="s">
        <v>81</v>
      </c>
    </row>
    <row r="61" s="130" customFormat="1" ht="18" customHeight="1" spans="1:7">
      <c r="A61" s="138" t="s">
        <v>113</v>
      </c>
      <c r="B61" s="137">
        <v>3</v>
      </c>
      <c r="C61" s="137"/>
      <c r="D61" s="137">
        <f t="shared" si="0"/>
        <v>3</v>
      </c>
      <c r="E61" s="137">
        <v>0</v>
      </c>
      <c r="F61" s="137">
        <v>3</v>
      </c>
      <c r="G61" s="130" t="s">
        <v>79</v>
      </c>
    </row>
    <row r="62" s="130" customFormat="1" ht="18" customHeight="1" spans="1:7">
      <c r="A62" s="138" t="s">
        <v>114</v>
      </c>
      <c r="B62" s="137">
        <v>3</v>
      </c>
      <c r="C62" s="137"/>
      <c r="D62" s="137">
        <f t="shared" si="0"/>
        <v>3</v>
      </c>
      <c r="E62" s="137">
        <v>0</v>
      </c>
      <c r="F62" s="137">
        <v>3</v>
      </c>
      <c r="G62" s="130" t="s">
        <v>81</v>
      </c>
    </row>
    <row r="63" s="130" customFormat="1" ht="18" customHeight="1" spans="1:7">
      <c r="A63" s="138" t="s">
        <v>115</v>
      </c>
      <c r="B63" s="137">
        <v>51</v>
      </c>
      <c r="C63" s="137"/>
      <c r="D63" s="137">
        <f t="shared" si="0"/>
        <v>51</v>
      </c>
      <c r="E63" s="137">
        <v>46.08</v>
      </c>
      <c r="F63" s="137">
        <v>97.08</v>
      </c>
      <c r="G63" s="130" t="s">
        <v>79</v>
      </c>
    </row>
    <row r="64" s="130" customFormat="1" ht="18" customHeight="1" spans="1:7">
      <c r="A64" s="138" t="s">
        <v>82</v>
      </c>
      <c r="B64" s="137">
        <v>5</v>
      </c>
      <c r="C64" s="137"/>
      <c r="D64" s="137">
        <f t="shared" si="0"/>
        <v>5</v>
      </c>
      <c r="E64" s="137">
        <v>45.9</v>
      </c>
      <c r="F64" s="137">
        <v>50.9</v>
      </c>
      <c r="G64" s="130" t="s">
        <v>81</v>
      </c>
    </row>
    <row r="65" s="130" customFormat="1" ht="18" customHeight="1" spans="1:7">
      <c r="A65" s="138" t="s">
        <v>116</v>
      </c>
      <c r="B65" s="137">
        <v>30</v>
      </c>
      <c r="C65" s="137"/>
      <c r="D65" s="137">
        <f t="shared" si="0"/>
        <v>30</v>
      </c>
      <c r="E65" s="137">
        <v>0</v>
      </c>
      <c r="F65" s="137">
        <v>30</v>
      </c>
      <c r="G65" s="130" t="s">
        <v>81</v>
      </c>
    </row>
    <row r="66" s="130" customFormat="1" ht="18" customHeight="1" spans="1:7">
      <c r="A66" s="138" t="s">
        <v>117</v>
      </c>
      <c r="B66" s="137">
        <v>16</v>
      </c>
      <c r="C66" s="137"/>
      <c r="D66" s="137">
        <f t="shared" si="0"/>
        <v>16</v>
      </c>
      <c r="E66" s="137">
        <v>0.18</v>
      </c>
      <c r="F66" s="137">
        <v>16.18</v>
      </c>
      <c r="G66" s="130" t="s">
        <v>81</v>
      </c>
    </row>
    <row r="67" s="130" customFormat="1" ht="18" customHeight="1" spans="1:7">
      <c r="A67" s="138" t="s">
        <v>118</v>
      </c>
      <c r="B67" s="137">
        <v>90</v>
      </c>
      <c r="C67" s="137"/>
      <c r="D67" s="137">
        <f t="shared" si="0"/>
        <v>90</v>
      </c>
      <c r="E67" s="137">
        <v>54.72</v>
      </c>
      <c r="F67" s="137">
        <v>144.72</v>
      </c>
      <c r="G67" s="130" t="s">
        <v>79</v>
      </c>
    </row>
    <row r="68" s="130" customFormat="1" ht="18" customHeight="1" spans="1:7">
      <c r="A68" s="138" t="s">
        <v>80</v>
      </c>
      <c r="B68" s="137">
        <v>84</v>
      </c>
      <c r="C68" s="137"/>
      <c r="D68" s="137">
        <f t="shared" si="0"/>
        <v>84</v>
      </c>
      <c r="E68" s="137">
        <v>33.28</v>
      </c>
      <c r="F68" s="137">
        <v>117.28</v>
      </c>
      <c r="G68" s="130" t="s">
        <v>81</v>
      </c>
    </row>
    <row r="69" s="130" customFormat="1" ht="18" customHeight="1" spans="1:7">
      <c r="A69" s="138" t="s">
        <v>82</v>
      </c>
      <c r="B69" s="137"/>
      <c r="C69" s="137"/>
      <c r="D69" s="137">
        <f t="shared" ref="D69:D132" si="1">B69+C69</f>
        <v>0</v>
      </c>
      <c r="E69" s="137">
        <v>17.76</v>
      </c>
      <c r="F69" s="137">
        <v>17.76</v>
      </c>
      <c r="G69" s="130" t="s">
        <v>81</v>
      </c>
    </row>
    <row r="70" s="130" customFormat="1" ht="18" customHeight="1" spans="1:7">
      <c r="A70" s="138" t="s">
        <v>119</v>
      </c>
      <c r="B70" s="137"/>
      <c r="C70" s="137"/>
      <c r="D70" s="137">
        <f t="shared" si="1"/>
        <v>0</v>
      </c>
      <c r="E70" s="137">
        <v>3.2</v>
      </c>
      <c r="F70" s="137">
        <v>3.2</v>
      </c>
      <c r="G70" s="130" t="s">
        <v>81</v>
      </c>
    </row>
    <row r="71" s="130" customFormat="1" ht="18" customHeight="1" spans="1:7">
      <c r="A71" s="138" t="s">
        <v>120</v>
      </c>
      <c r="B71" s="137">
        <v>6</v>
      </c>
      <c r="C71" s="137"/>
      <c r="D71" s="137">
        <f t="shared" si="1"/>
        <v>6</v>
      </c>
      <c r="E71" s="137">
        <v>0.48</v>
      </c>
      <c r="F71" s="137">
        <v>6.48</v>
      </c>
      <c r="G71" s="130" t="s">
        <v>81</v>
      </c>
    </row>
    <row r="72" s="130" customFormat="1" ht="18" customHeight="1" spans="1:7">
      <c r="A72" s="138" t="s">
        <v>121</v>
      </c>
      <c r="B72" s="137">
        <v>57</v>
      </c>
      <c r="C72" s="137"/>
      <c r="D72" s="137">
        <f t="shared" si="1"/>
        <v>57</v>
      </c>
      <c r="E72" s="137">
        <v>114.7</v>
      </c>
      <c r="F72" s="137">
        <v>171.7</v>
      </c>
      <c r="G72" s="130" t="s">
        <v>79</v>
      </c>
    </row>
    <row r="73" s="130" customFormat="1" ht="18" customHeight="1" spans="1:7">
      <c r="A73" s="138" t="s">
        <v>80</v>
      </c>
      <c r="B73" s="137">
        <v>29</v>
      </c>
      <c r="C73" s="137"/>
      <c r="D73" s="137">
        <f t="shared" si="1"/>
        <v>29</v>
      </c>
      <c r="E73" s="137">
        <v>9.97</v>
      </c>
      <c r="F73" s="137">
        <v>38.97</v>
      </c>
      <c r="G73" s="130" t="s">
        <v>81</v>
      </c>
    </row>
    <row r="74" s="130" customFormat="1" ht="18" customHeight="1" spans="1:7">
      <c r="A74" s="138" t="s">
        <v>82</v>
      </c>
      <c r="B74" s="137"/>
      <c r="C74" s="137"/>
      <c r="D74" s="137">
        <f t="shared" si="1"/>
        <v>0</v>
      </c>
      <c r="E74" s="137">
        <v>104.73</v>
      </c>
      <c r="F74" s="137">
        <v>104.73</v>
      </c>
      <c r="G74" s="130" t="s">
        <v>81</v>
      </c>
    </row>
    <row r="75" s="130" customFormat="1" ht="18" customHeight="1" spans="1:7">
      <c r="A75" s="138" t="s">
        <v>122</v>
      </c>
      <c r="B75" s="137">
        <v>18</v>
      </c>
      <c r="C75" s="137"/>
      <c r="D75" s="137">
        <f t="shared" si="1"/>
        <v>18</v>
      </c>
      <c r="E75" s="137">
        <v>0</v>
      </c>
      <c r="F75" s="137">
        <v>18</v>
      </c>
      <c r="G75" s="130" t="s">
        <v>81</v>
      </c>
    </row>
    <row r="76" s="130" customFormat="1" ht="18" customHeight="1" spans="1:7">
      <c r="A76" s="138" t="s">
        <v>123</v>
      </c>
      <c r="B76" s="137">
        <v>10</v>
      </c>
      <c r="C76" s="137"/>
      <c r="D76" s="137">
        <f t="shared" si="1"/>
        <v>10</v>
      </c>
      <c r="E76" s="137">
        <v>0</v>
      </c>
      <c r="F76" s="137">
        <v>10</v>
      </c>
      <c r="G76" s="130" t="s">
        <v>81</v>
      </c>
    </row>
    <row r="77" s="130" customFormat="1" ht="18" customHeight="1" spans="1:7">
      <c r="A77" s="138" t="s">
        <v>124</v>
      </c>
      <c r="B77" s="137">
        <v>360</v>
      </c>
      <c r="C77" s="137"/>
      <c r="D77" s="137">
        <f t="shared" si="1"/>
        <v>360</v>
      </c>
      <c r="E77" s="137">
        <v>118.87</v>
      </c>
      <c r="F77" s="137">
        <v>478.87</v>
      </c>
      <c r="G77" s="130" t="s">
        <v>79</v>
      </c>
    </row>
    <row r="78" s="130" customFormat="1" ht="18" customHeight="1" spans="1:7">
      <c r="A78" s="138" t="s">
        <v>80</v>
      </c>
      <c r="B78" s="137">
        <v>269</v>
      </c>
      <c r="C78" s="137"/>
      <c r="D78" s="137">
        <f t="shared" si="1"/>
        <v>269</v>
      </c>
      <c r="E78" s="137">
        <v>101.32</v>
      </c>
      <c r="F78" s="137">
        <v>370.32</v>
      </c>
      <c r="G78" s="130" t="s">
        <v>81</v>
      </c>
    </row>
    <row r="79" s="130" customFormat="1" ht="18" customHeight="1" spans="1:7">
      <c r="A79" s="138" t="s">
        <v>82</v>
      </c>
      <c r="B79" s="137">
        <v>64</v>
      </c>
      <c r="C79" s="137"/>
      <c r="D79" s="137">
        <f t="shared" si="1"/>
        <v>64</v>
      </c>
      <c r="E79" s="137">
        <v>31</v>
      </c>
      <c r="F79" s="137">
        <v>95</v>
      </c>
      <c r="G79" s="130" t="s">
        <v>81</v>
      </c>
    </row>
    <row r="80" s="130" customFormat="1" ht="18" customHeight="1" spans="1:7">
      <c r="A80" s="138" t="s">
        <v>125</v>
      </c>
      <c r="B80" s="137">
        <v>27</v>
      </c>
      <c r="C80" s="137"/>
      <c r="D80" s="137">
        <f t="shared" si="1"/>
        <v>27</v>
      </c>
      <c r="E80" s="137">
        <v>-13.45</v>
      </c>
      <c r="F80" s="137">
        <v>13.55</v>
      </c>
      <c r="G80" s="130" t="s">
        <v>81</v>
      </c>
    </row>
    <row r="81" s="130" customFormat="1" ht="18" customHeight="1" spans="1:7">
      <c r="A81" s="138" t="s">
        <v>126</v>
      </c>
      <c r="B81" s="137">
        <v>392</v>
      </c>
      <c r="C81" s="137"/>
      <c r="D81" s="137">
        <f t="shared" si="1"/>
        <v>392</v>
      </c>
      <c r="E81" s="137">
        <v>123</v>
      </c>
      <c r="F81" s="137">
        <v>515</v>
      </c>
      <c r="G81" s="130" t="s">
        <v>79</v>
      </c>
    </row>
    <row r="82" s="130" customFormat="1" ht="18" customHeight="1" spans="1:7">
      <c r="A82" s="138" t="s">
        <v>80</v>
      </c>
      <c r="B82" s="137">
        <v>226</v>
      </c>
      <c r="C82" s="137"/>
      <c r="D82" s="137">
        <f t="shared" si="1"/>
        <v>226</v>
      </c>
      <c r="E82" s="137">
        <v>103.4</v>
      </c>
      <c r="F82" s="137">
        <v>329.4</v>
      </c>
      <c r="G82" s="130" t="s">
        <v>81</v>
      </c>
    </row>
    <row r="83" s="130" customFormat="1" ht="18" customHeight="1" spans="1:7">
      <c r="A83" s="138" t="s">
        <v>82</v>
      </c>
      <c r="B83" s="137">
        <v>69</v>
      </c>
      <c r="C83" s="137"/>
      <c r="D83" s="137">
        <f t="shared" si="1"/>
        <v>69</v>
      </c>
      <c r="E83" s="137">
        <v>19.5</v>
      </c>
      <c r="F83" s="137">
        <v>88.5</v>
      </c>
      <c r="G83" s="130" t="s">
        <v>81</v>
      </c>
    </row>
    <row r="84" s="130" customFormat="1" ht="18" customHeight="1" spans="1:7">
      <c r="A84" s="138" t="s">
        <v>127</v>
      </c>
      <c r="B84" s="137">
        <v>97</v>
      </c>
      <c r="C84" s="137"/>
      <c r="D84" s="137">
        <f t="shared" si="1"/>
        <v>97</v>
      </c>
      <c r="E84" s="137">
        <v>0.0999999999999943</v>
      </c>
      <c r="F84" s="137">
        <v>97.1</v>
      </c>
      <c r="G84" s="130" t="s">
        <v>81</v>
      </c>
    </row>
    <row r="85" s="130" customFormat="1" ht="18" customHeight="1" spans="1:7">
      <c r="A85" s="138" t="s">
        <v>128</v>
      </c>
      <c r="B85" s="137">
        <v>518</v>
      </c>
      <c r="C85" s="137"/>
      <c r="D85" s="137">
        <f t="shared" si="1"/>
        <v>518</v>
      </c>
      <c r="E85" s="137">
        <v>5811.26</v>
      </c>
      <c r="F85" s="137">
        <v>6329.26</v>
      </c>
      <c r="G85" s="130" t="s">
        <v>79</v>
      </c>
    </row>
    <row r="86" s="130" customFormat="1" ht="18" customHeight="1" spans="1:7">
      <c r="A86" s="138" t="s">
        <v>80</v>
      </c>
      <c r="B86" s="137">
        <v>146</v>
      </c>
      <c r="C86" s="137"/>
      <c r="D86" s="137">
        <f t="shared" si="1"/>
        <v>146</v>
      </c>
      <c r="E86" s="137">
        <v>48.63</v>
      </c>
      <c r="F86" s="137">
        <v>194.63</v>
      </c>
      <c r="G86" s="130" t="s">
        <v>81</v>
      </c>
    </row>
    <row r="87" s="130" customFormat="1" ht="18" customHeight="1" spans="1:7">
      <c r="A87" s="138" t="s">
        <v>82</v>
      </c>
      <c r="B87" s="137">
        <v>104</v>
      </c>
      <c r="C87" s="137"/>
      <c r="D87" s="137">
        <f t="shared" si="1"/>
        <v>104</v>
      </c>
      <c r="E87" s="137">
        <v>158.72</v>
      </c>
      <c r="F87" s="137">
        <v>262.72</v>
      </c>
      <c r="G87" s="130" t="s">
        <v>81</v>
      </c>
    </row>
    <row r="88" s="130" customFormat="1" ht="18" customHeight="1" spans="1:7">
      <c r="A88" s="138" t="s">
        <v>129</v>
      </c>
      <c r="B88" s="137">
        <v>268</v>
      </c>
      <c r="C88" s="137"/>
      <c r="D88" s="137">
        <f t="shared" si="1"/>
        <v>268</v>
      </c>
      <c r="E88" s="137">
        <v>5603.91</v>
      </c>
      <c r="F88" s="137">
        <v>5871.91</v>
      </c>
      <c r="G88" s="130" t="s">
        <v>81</v>
      </c>
    </row>
    <row r="89" s="130" customFormat="1" ht="18" customHeight="1" spans="1:7">
      <c r="A89" s="138" t="s">
        <v>130</v>
      </c>
      <c r="B89" s="137">
        <v>131</v>
      </c>
      <c r="C89" s="137"/>
      <c r="D89" s="137">
        <f t="shared" si="1"/>
        <v>131</v>
      </c>
      <c r="E89" s="137">
        <v>56.06</v>
      </c>
      <c r="F89" s="137">
        <v>187.06</v>
      </c>
      <c r="G89" s="130" t="s">
        <v>79</v>
      </c>
    </row>
    <row r="90" s="130" customFormat="1" ht="18" customHeight="1" spans="1:7">
      <c r="A90" s="138" t="s">
        <v>80</v>
      </c>
      <c r="B90" s="137">
        <v>119</v>
      </c>
      <c r="C90" s="137"/>
      <c r="D90" s="137">
        <f t="shared" si="1"/>
        <v>119</v>
      </c>
      <c r="E90" s="137">
        <v>44.92</v>
      </c>
      <c r="F90" s="137">
        <v>163.92</v>
      </c>
      <c r="G90" s="130" t="s">
        <v>81</v>
      </c>
    </row>
    <row r="91" s="130" customFormat="1" ht="18" customHeight="1" spans="1:7">
      <c r="A91" s="138" t="s">
        <v>82</v>
      </c>
      <c r="B91" s="137">
        <v>12</v>
      </c>
      <c r="C91" s="137"/>
      <c r="D91" s="137">
        <f t="shared" si="1"/>
        <v>12</v>
      </c>
      <c r="E91" s="137">
        <v>0</v>
      </c>
      <c r="F91" s="137">
        <v>12</v>
      </c>
      <c r="G91" s="130" t="s">
        <v>81</v>
      </c>
    </row>
    <row r="92" s="130" customFormat="1" ht="18" customHeight="1" spans="1:7">
      <c r="A92" s="138" t="s">
        <v>131</v>
      </c>
      <c r="B92" s="137"/>
      <c r="C92" s="137"/>
      <c r="D92" s="137">
        <f t="shared" si="1"/>
        <v>0</v>
      </c>
      <c r="E92" s="137">
        <v>11.14</v>
      </c>
      <c r="F92" s="137">
        <v>11.14</v>
      </c>
      <c r="G92" s="130" t="s">
        <v>81</v>
      </c>
    </row>
    <row r="93" s="130" customFormat="1" ht="18" customHeight="1" spans="1:7">
      <c r="A93" s="138" t="s">
        <v>132</v>
      </c>
      <c r="B93" s="137">
        <v>135</v>
      </c>
      <c r="C93" s="137"/>
      <c r="D93" s="137">
        <f t="shared" si="1"/>
        <v>135</v>
      </c>
      <c r="E93" s="137">
        <v>109.58</v>
      </c>
      <c r="F93" s="137">
        <v>244.58</v>
      </c>
      <c r="G93" s="130" t="s">
        <v>79</v>
      </c>
    </row>
    <row r="94" s="130" customFormat="1" ht="18" customHeight="1" spans="1:7">
      <c r="A94" s="138" t="s">
        <v>80</v>
      </c>
      <c r="B94" s="137">
        <v>114</v>
      </c>
      <c r="C94" s="137"/>
      <c r="D94" s="137">
        <f t="shared" si="1"/>
        <v>114</v>
      </c>
      <c r="E94" s="137">
        <v>104.58</v>
      </c>
      <c r="F94" s="137">
        <v>218.58</v>
      </c>
      <c r="G94" s="130" t="s">
        <v>81</v>
      </c>
    </row>
    <row r="95" s="130" customFormat="1" ht="18" customHeight="1" spans="1:7">
      <c r="A95" s="138" t="s">
        <v>82</v>
      </c>
      <c r="B95" s="137">
        <v>5</v>
      </c>
      <c r="C95" s="137"/>
      <c r="D95" s="137">
        <f t="shared" si="1"/>
        <v>5</v>
      </c>
      <c r="E95" s="137">
        <v>0</v>
      </c>
      <c r="F95" s="137">
        <v>5</v>
      </c>
      <c r="G95" s="130" t="s">
        <v>81</v>
      </c>
    </row>
    <row r="96" s="130" customFormat="1" ht="18" customHeight="1" spans="1:7">
      <c r="A96" s="138" t="s">
        <v>133</v>
      </c>
      <c r="B96" s="137">
        <v>4</v>
      </c>
      <c r="C96" s="137"/>
      <c r="D96" s="137">
        <f t="shared" si="1"/>
        <v>4</v>
      </c>
      <c r="E96" s="137">
        <v>0</v>
      </c>
      <c r="F96" s="137">
        <v>4</v>
      </c>
      <c r="G96" s="130" t="s">
        <v>81</v>
      </c>
    </row>
    <row r="97" s="130" customFormat="1" ht="18" customHeight="1" spans="1:7">
      <c r="A97" s="138" t="s">
        <v>134</v>
      </c>
      <c r="B97" s="137"/>
      <c r="C97" s="137"/>
      <c r="D97" s="137">
        <f t="shared" si="1"/>
        <v>0</v>
      </c>
      <c r="E97" s="137">
        <v>5</v>
      </c>
      <c r="F97" s="137">
        <v>5</v>
      </c>
      <c r="G97" s="130" t="s">
        <v>81</v>
      </c>
    </row>
    <row r="98" s="130" customFormat="1" ht="18" customHeight="1" spans="1:7">
      <c r="A98" s="138" t="s">
        <v>135</v>
      </c>
      <c r="B98" s="137">
        <v>12</v>
      </c>
      <c r="C98" s="137"/>
      <c r="D98" s="137">
        <f t="shared" si="1"/>
        <v>12</v>
      </c>
      <c r="E98" s="137">
        <v>0</v>
      </c>
      <c r="F98" s="137">
        <v>12</v>
      </c>
      <c r="G98" s="130" t="s">
        <v>81</v>
      </c>
    </row>
    <row r="99" s="130" customFormat="1" ht="18" customHeight="1" spans="1:7">
      <c r="A99" s="138" t="s">
        <v>136</v>
      </c>
      <c r="B99" s="137">
        <v>39</v>
      </c>
      <c r="C99" s="137"/>
      <c r="D99" s="137">
        <f t="shared" si="1"/>
        <v>39</v>
      </c>
      <c r="E99" s="137">
        <v>-39</v>
      </c>
      <c r="F99" s="137"/>
      <c r="G99" s="130" t="s">
        <v>79</v>
      </c>
    </row>
    <row r="100" s="130" customFormat="1" ht="18" customHeight="1" spans="1:7">
      <c r="A100" s="138" t="s">
        <v>80</v>
      </c>
      <c r="B100" s="137">
        <v>39</v>
      </c>
      <c r="C100" s="137"/>
      <c r="D100" s="137">
        <f t="shared" si="1"/>
        <v>39</v>
      </c>
      <c r="E100" s="137">
        <v>-39</v>
      </c>
      <c r="F100" s="137"/>
      <c r="G100" s="130" t="s">
        <v>81</v>
      </c>
    </row>
    <row r="101" s="130" customFormat="1" ht="18" customHeight="1" spans="1:7">
      <c r="A101" s="138" t="s">
        <v>137</v>
      </c>
      <c r="B101" s="137">
        <v>900</v>
      </c>
      <c r="C101" s="137"/>
      <c r="D101" s="137">
        <f t="shared" si="1"/>
        <v>900</v>
      </c>
      <c r="E101" s="137">
        <v>419.76</v>
      </c>
      <c r="F101" s="137">
        <v>1319.76</v>
      </c>
      <c r="G101" s="130" t="s">
        <v>79</v>
      </c>
    </row>
    <row r="102" s="130" customFormat="1" ht="18" customHeight="1" spans="1:7">
      <c r="A102" s="138" t="s">
        <v>80</v>
      </c>
      <c r="B102" s="137">
        <v>414</v>
      </c>
      <c r="C102" s="137"/>
      <c r="D102" s="137">
        <f t="shared" si="1"/>
        <v>414</v>
      </c>
      <c r="E102" s="137">
        <v>165.46</v>
      </c>
      <c r="F102" s="137">
        <v>579.46</v>
      </c>
      <c r="G102" s="130" t="s">
        <v>81</v>
      </c>
    </row>
    <row r="103" s="130" customFormat="1" ht="18" customHeight="1" spans="1:7">
      <c r="A103" s="138" t="s">
        <v>82</v>
      </c>
      <c r="B103" s="137">
        <v>352</v>
      </c>
      <c r="C103" s="137"/>
      <c r="D103" s="137">
        <f t="shared" si="1"/>
        <v>352</v>
      </c>
      <c r="E103" s="137">
        <v>141.7</v>
      </c>
      <c r="F103" s="137">
        <v>493.7</v>
      </c>
      <c r="G103" s="130" t="s">
        <v>81</v>
      </c>
    </row>
    <row r="104" s="130" customFormat="1" ht="18" customHeight="1" spans="1:7">
      <c r="A104" s="138" t="s">
        <v>138</v>
      </c>
      <c r="B104" s="137">
        <v>134</v>
      </c>
      <c r="C104" s="137"/>
      <c r="D104" s="137">
        <f t="shared" si="1"/>
        <v>134</v>
      </c>
      <c r="E104" s="137">
        <v>112.6</v>
      </c>
      <c r="F104" s="137">
        <v>246.6</v>
      </c>
      <c r="G104" s="130" t="s">
        <v>81</v>
      </c>
    </row>
    <row r="105" s="130" customFormat="1" ht="18" customHeight="1" spans="1:7">
      <c r="A105" s="138" t="s">
        <v>139</v>
      </c>
      <c r="B105" s="137">
        <v>2272</v>
      </c>
      <c r="C105" s="137"/>
      <c r="D105" s="137">
        <f t="shared" si="1"/>
        <v>2272</v>
      </c>
      <c r="E105" s="137">
        <v>498.22</v>
      </c>
      <c r="F105" s="137">
        <v>2770.22</v>
      </c>
      <c r="G105" s="130" t="s">
        <v>79</v>
      </c>
    </row>
    <row r="106" s="130" customFormat="1" ht="18" customHeight="1" spans="1:7">
      <c r="A106" s="138" t="s">
        <v>80</v>
      </c>
      <c r="B106" s="137">
        <v>1704</v>
      </c>
      <c r="C106" s="137"/>
      <c r="D106" s="137">
        <f t="shared" si="1"/>
        <v>1704</v>
      </c>
      <c r="E106" s="137">
        <v>542.07</v>
      </c>
      <c r="F106" s="137">
        <v>2246.07</v>
      </c>
      <c r="G106" s="130" t="s">
        <v>81</v>
      </c>
    </row>
    <row r="107" s="130" customFormat="1" ht="18" customHeight="1" spans="1:7">
      <c r="A107" s="138" t="s">
        <v>82</v>
      </c>
      <c r="B107" s="137">
        <v>10</v>
      </c>
      <c r="C107" s="137"/>
      <c r="D107" s="137">
        <f t="shared" si="1"/>
        <v>10</v>
      </c>
      <c r="E107" s="137">
        <v>0</v>
      </c>
      <c r="F107" s="137">
        <v>10</v>
      </c>
      <c r="G107" s="130" t="s">
        <v>81</v>
      </c>
    </row>
    <row r="108" s="130" customFormat="1" ht="18" customHeight="1" spans="1:7">
      <c r="A108" s="138" t="s">
        <v>140</v>
      </c>
      <c r="B108" s="137">
        <v>295</v>
      </c>
      <c r="C108" s="137"/>
      <c r="D108" s="137">
        <f t="shared" si="1"/>
        <v>295</v>
      </c>
      <c r="E108" s="137">
        <v>14</v>
      </c>
      <c r="F108" s="137">
        <v>309</v>
      </c>
      <c r="G108" s="130" t="s">
        <v>81</v>
      </c>
    </row>
    <row r="109" s="130" customFormat="1" ht="18" customHeight="1" spans="1:7">
      <c r="A109" s="138" t="s">
        <v>141</v>
      </c>
      <c r="B109" s="137">
        <v>20</v>
      </c>
      <c r="C109" s="137"/>
      <c r="D109" s="137">
        <f t="shared" si="1"/>
        <v>20</v>
      </c>
      <c r="E109" s="137">
        <v>0</v>
      </c>
      <c r="F109" s="137">
        <v>20</v>
      </c>
      <c r="G109" s="130" t="s">
        <v>81</v>
      </c>
    </row>
    <row r="110" s="130" customFormat="1" ht="18" customHeight="1" spans="1:7">
      <c r="A110" s="138" t="s">
        <v>142</v>
      </c>
      <c r="B110" s="137">
        <v>8</v>
      </c>
      <c r="C110" s="137"/>
      <c r="D110" s="137">
        <f t="shared" si="1"/>
        <v>8</v>
      </c>
      <c r="E110" s="137">
        <v>18.27</v>
      </c>
      <c r="F110" s="137">
        <v>26.27</v>
      </c>
      <c r="G110" s="130" t="s">
        <v>81</v>
      </c>
    </row>
    <row r="111" s="130" customFormat="1" ht="18" customHeight="1" spans="1:7">
      <c r="A111" s="138" t="s">
        <v>98</v>
      </c>
      <c r="B111" s="137">
        <v>20</v>
      </c>
      <c r="C111" s="137"/>
      <c r="D111" s="137">
        <f t="shared" si="1"/>
        <v>20</v>
      </c>
      <c r="E111" s="137">
        <v>0</v>
      </c>
      <c r="F111" s="137">
        <v>20</v>
      </c>
      <c r="G111" s="130" t="s">
        <v>81</v>
      </c>
    </row>
    <row r="112" s="130" customFormat="1" ht="18" customHeight="1" spans="1:7">
      <c r="A112" s="138" t="s">
        <v>90</v>
      </c>
      <c r="B112" s="137">
        <v>42</v>
      </c>
      <c r="C112" s="137"/>
      <c r="D112" s="137">
        <f t="shared" si="1"/>
        <v>42</v>
      </c>
      <c r="E112" s="137">
        <v>4.4</v>
      </c>
      <c r="F112" s="137">
        <v>46.4</v>
      </c>
      <c r="G112" s="130" t="s">
        <v>81</v>
      </c>
    </row>
    <row r="113" s="130" customFormat="1" ht="18" customHeight="1" spans="1:7">
      <c r="A113" s="138" t="s">
        <v>143</v>
      </c>
      <c r="B113" s="137">
        <v>173</v>
      </c>
      <c r="C113" s="137"/>
      <c r="D113" s="137">
        <f t="shared" si="1"/>
        <v>173</v>
      </c>
      <c r="E113" s="137">
        <v>-80.52</v>
      </c>
      <c r="F113" s="137">
        <v>92.48</v>
      </c>
      <c r="G113" s="130" t="s">
        <v>81</v>
      </c>
    </row>
    <row r="114" s="130" customFormat="1" ht="18" customHeight="1" spans="1:7">
      <c r="A114" s="138" t="s">
        <v>144</v>
      </c>
      <c r="B114" s="137">
        <v>1370</v>
      </c>
      <c r="C114" s="137"/>
      <c r="D114" s="137">
        <f t="shared" si="1"/>
        <v>1370</v>
      </c>
      <c r="E114" s="137">
        <v>170.21</v>
      </c>
      <c r="F114" s="137">
        <v>1540.21</v>
      </c>
      <c r="G114" s="130" t="s">
        <v>79</v>
      </c>
    </row>
    <row r="115" s="130" customFormat="1" ht="18" customHeight="1" spans="1:7">
      <c r="A115" s="138" t="s">
        <v>145</v>
      </c>
      <c r="B115" s="137">
        <v>100</v>
      </c>
      <c r="C115" s="137"/>
      <c r="D115" s="137">
        <f t="shared" si="1"/>
        <v>100</v>
      </c>
      <c r="E115" s="137">
        <v>0</v>
      </c>
      <c r="F115" s="137">
        <v>100</v>
      </c>
      <c r="G115" s="130" t="s">
        <v>81</v>
      </c>
    </row>
    <row r="116" s="130" customFormat="1" ht="18" customHeight="1" spans="1:7">
      <c r="A116" s="138" t="s">
        <v>146</v>
      </c>
      <c r="B116" s="137">
        <v>1270</v>
      </c>
      <c r="C116" s="137"/>
      <c r="D116" s="137">
        <f t="shared" si="1"/>
        <v>1270</v>
      </c>
      <c r="E116" s="137">
        <v>170.21</v>
      </c>
      <c r="F116" s="137">
        <v>1440.21</v>
      </c>
      <c r="G116" s="130" t="s">
        <v>81</v>
      </c>
    </row>
    <row r="117" s="130" customFormat="1" ht="18" customHeight="1" spans="1:7">
      <c r="A117" s="135" t="s">
        <v>23</v>
      </c>
      <c r="B117" s="137"/>
      <c r="C117" s="137"/>
      <c r="D117" s="137">
        <f t="shared" si="1"/>
        <v>0</v>
      </c>
      <c r="E117" s="137">
        <v>59.56</v>
      </c>
      <c r="F117" s="137">
        <v>59.56</v>
      </c>
      <c r="G117" s="130" t="s">
        <v>77</v>
      </c>
    </row>
    <row r="118" s="130" customFormat="1" ht="18" customHeight="1" spans="1:7">
      <c r="A118" s="138" t="s">
        <v>147</v>
      </c>
      <c r="B118" s="137"/>
      <c r="C118" s="137"/>
      <c r="D118" s="137">
        <f t="shared" si="1"/>
        <v>0</v>
      </c>
      <c r="E118" s="137">
        <v>59.56</v>
      </c>
      <c r="F118" s="137">
        <v>59.56</v>
      </c>
      <c r="G118" s="130" t="s">
        <v>79</v>
      </c>
    </row>
    <row r="119" s="130" customFormat="1" ht="18" customHeight="1" spans="1:7">
      <c r="A119" s="138" t="s">
        <v>148</v>
      </c>
      <c r="B119" s="137"/>
      <c r="C119" s="137"/>
      <c r="D119" s="137">
        <f t="shared" si="1"/>
        <v>0</v>
      </c>
      <c r="E119" s="137">
        <v>59.56</v>
      </c>
      <c r="F119" s="137">
        <v>59.56</v>
      </c>
      <c r="G119" s="130" t="s">
        <v>81</v>
      </c>
    </row>
    <row r="120" s="130" customFormat="1" ht="18" customHeight="1" spans="1:7">
      <c r="A120" s="135" t="s">
        <v>149</v>
      </c>
      <c r="B120" s="137">
        <v>9984</v>
      </c>
      <c r="C120" s="137"/>
      <c r="D120" s="137">
        <f t="shared" si="1"/>
        <v>9984</v>
      </c>
      <c r="E120" s="137">
        <v>4442.45</v>
      </c>
      <c r="F120" s="137">
        <v>14426.45</v>
      </c>
      <c r="G120" s="130" t="s">
        <v>77</v>
      </c>
    </row>
    <row r="121" s="130" customFormat="1" ht="18" customHeight="1" spans="1:7">
      <c r="A121" s="138" t="s">
        <v>150</v>
      </c>
      <c r="B121" s="137">
        <v>479</v>
      </c>
      <c r="C121" s="137"/>
      <c r="D121" s="137">
        <f t="shared" si="1"/>
        <v>479</v>
      </c>
      <c r="E121" s="137">
        <v>-344.53</v>
      </c>
      <c r="F121" s="137">
        <v>134.47</v>
      </c>
      <c r="G121" s="130" t="s">
        <v>79</v>
      </c>
    </row>
    <row r="122" s="130" customFormat="1" ht="18" customHeight="1" spans="1:7">
      <c r="A122" s="138" t="s">
        <v>151</v>
      </c>
      <c r="B122" s="137">
        <v>479</v>
      </c>
      <c r="C122" s="137"/>
      <c r="D122" s="137">
        <f t="shared" si="1"/>
        <v>479</v>
      </c>
      <c r="E122" s="137">
        <v>-344.53</v>
      </c>
      <c r="F122" s="137">
        <v>134.47</v>
      </c>
      <c r="G122" s="130" t="s">
        <v>81</v>
      </c>
    </row>
    <row r="123" s="130" customFormat="1" ht="18" customHeight="1" spans="1:7">
      <c r="A123" s="138" t="s">
        <v>152</v>
      </c>
      <c r="B123" s="137">
        <v>8299</v>
      </c>
      <c r="C123" s="137"/>
      <c r="D123" s="137">
        <f t="shared" si="1"/>
        <v>8299</v>
      </c>
      <c r="E123" s="137">
        <v>4387.79</v>
      </c>
      <c r="F123" s="137">
        <v>12686.79</v>
      </c>
      <c r="G123" s="130" t="s">
        <v>79</v>
      </c>
    </row>
    <row r="124" s="130" customFormat="1" ht="18" customHeight="1" spans="1:7">
      <c r="A124" s="138" t="s">
        <v>80</v>
      </c>
      <c r="B124" s="137">
        <v>6078</v>
      </c>
      <c r="C124" s="137"/>
      <c r="D124" s="137">
        <f t="shared" si="1"/>
        <v>6078</v>
      </c>
      <c r="E124" s="137">
        <v>3299.7</v>
      </c>
      <c r="F124" s="137">
        <v>9377.7</v>
      </c>
      <c r="G124" s="130" t="s">
        <v>81</v>
      </c>
    </row>
    <row r="125" s="130" customFormat="1" ht="18" customHeight="1" spans="1:7">
      <c r="A125" s="138" t="s">
        <v>153</v>
      </c>
      <c r="B125" s="137"/>
      <c r="C125" s="137"/>
      <c r="D125" s="137">
        <f t="shared" si="1"/>
        <v>0</v>
      </c>
      <c r="E125" s="137">
        <v>417</v>
      </c>
      <c r="F125" s="137">
        <v>417</v>
      </c>
      <c r="G125" s="130" t="s">
        <v>81</v>
      </c>
    </row>
    <row r="126" s="130" customFormat="1" ht="18" customHeight="1" spans="1:7">
      <c r="A126" s="138" t="s">
        <v>154</v>
      </c>
      <c r="B126" s="137">
        <v>2221</v>
      </c>
      <c r="C126" s="137"/>
      <c r="D126" s="137">
        <f t="shared" si="1"/>
        <v>2221</v>
      </c>
      <c r="E126" s="137">
        <v>671.09</v>
      </c>
      <c r="F126" s="137">
        <v>2892.09</v>
      </c>
      <c r="G126" s="130" t="s">
        <v>81</v>
      </c>
    </row>
    <row r="127" s="130" customFormat="1" ht="18" customHeight="1" spans="1:7">
      <c r="A127" s="138" t="s">
        <v>155</v>
      </c>
      <c r="B127" s="137">
        <v>308</v>
      </c>
      <c r="C127" s="137"/>
      <c r="D127" s="137">
        <f t="shared" si="1"/>
        <v>308</v>
      </c>
      <c r="E127" s="137">
        <v>0.339999999999975</v>
      </c>
      <c r="F127" s="137">
        <v>308.34</v>
      </c>
      <c r="G127" s="130" t="s">
        <v>79</v>
      </c>
    </row>
    <row r="128" s="130" customFormat="1" ht="18" customHeight="1" spans="1:7">
      <c r="A128" s="138" t="s">
        <v>82</v>
      </c>
      <c r="B128" s="137">
        <v>308</v>
      </c>
      <c r="C128" s="137"/>
      <c r="D128" s="137">
        <f t="shared" si="1"/>
        <v>308</v>
      </c>
      <c r="E128" s="137">
        <v>0.339999999999975</v>
      </c>
      <c r="F128" s="137">
        <v>308.34</v>
      </c>
      <c r="G128" s="130" t="s">
        <v>81</v>
      </c>
    </row>
    <row r="129" s="130" customFormat="1" ht="18" customHeight="1" spans="1:7">
      <c r="A129" s="138" t="s">
        <v>156</v>
      </c>
      <c r="B129" s="137"/>
      <c r="C129" s="137"/>
      <c r="D129" s="137">
        <f t="shared" si="1"/>
        <v>0</v>
      </c>
      <c r="E129" s="137">
        <v>15</v>
      </c>
      <c r="F129" s="137">
        <v>15</v>
      </c>
      <c r="G129" s="130" t="s">
        <v>79</v>
      </c>
    </row>
    <row r="130" s="130" customFormat="1" ht="18" customHeight="1" spans="1:7">
      <c r="A130" s="138" t="s">
        <v>82</v>
      </c>
      <c r="B130" s="137"/>
      <c r="C130" s="137"/>
      <c r="D130" s="137">
        <f t="shared" si="1"/>
        <v>0</v>
      </c>
      <c r="E130" s="137">
        <v>15</v>
      </c>
      <c r="F130" s="137">
        <v>15</v>
      </c>
      <c r="G130" s="130" t="s">
        <v>81</v>
      </c>
    </row>
    <row r="131" s="130" customFormat="1" ht="18" customHeight="1" spans="1:7">
      <c r="A131" s="138" t="s">
        <v>157</v>
      </c>
      <c r="B131" s="137">
        <v>788</v>
      </c>
      <c r="C131" s="137"/>
      <c r="D131" s="137">
        <f t="shared" si="1"/>
        <v>788</v>
      </c>
      <c r="E131" s="137">
        <v>262.53</v>
      </c>
      <c r="F131" s="137">
        <v>1050.53</v>
      </c>
      <c r="G131" s="130" t="s">
        <v>79</v>
      </c>
    </row>
    <row r="132" s="130" customFormat="1" ht="18" customHeight="1" spans="1:7">
      <c r="A132" s="138" t="s">
        <v>80</v>
      </c>
      <c r="B132" s="137">
        <v>463</v>
      </c>
      <c r="C132" s="137"/>
      <c r="D132" s="137">
        <f t="shared" si="1"/>
        <v>463</v>
      </c>
      <c r="E132" s="137">
        <v>211.58</v>
      </c>
      <c r="F132" s="137">
        <v>674.58</v>
      </c>
      <c r="G132" s="130" t="s">
        <v>81</v>
      </c>
    </row>
    <row r="133" s="130" customFormat="1" ht="18" customHeight="1" spans="1:7">
      <c r="A133" s="138" t="s">
        <v>82</v>
      </c>
      <c r="B133" s="137">
        <v>28</v>
      </c>
      <c r="C133" s="137"/>
      <c r="D133" s="137">
        <f t="shared" ref="D133:D196" si="2">B133+C133</f>
        <v>28</v>
      </c>
      <c r="E133" s="137">
        <v>4.5</v>
      </c>
      <c r="F133" s="137">
        <v>32.5</v>
      </c>
      <c r="G133" s="130" t="s">
        <v>81</v>
      </c>
    </row>
    <row r="134" s="130" customFormat="1" ht="18" customHeight="1" spans="1:7">
      <c r="A134" s="138" t="s">
        <v>158</v>
      </c>
      <c r="B134" s="137">
        <v>50</v>
      </c>
      <c r="C134" s="137"/>
      <c r="D134" s="137">
        <f t="shared" si="2"/>
        <v>50</v>
      </c>
      <c r="E134" s="137">
        <v>5.81</v>
      </c>
      <c r="F134" s="137">
        <v>55.81</v>
      </c>
      <c r="G134" s="130" t="s">
        <v>81</v>
      </c>
    </row>
    <row r="135" s="130" customFormat="1" ht="18" customHeight="1" spans="1:7">
      <c r="A135" s="138" t="s">
        <v>159</v>
      </c>
      <c r="B135" s="137">
        <v>12</v>
      </c>
      <c r="C135" s="137"/>
      <c r="D135" s="137">
        <f t="shared" si="2"/>
        <v>12</v>
      </c>
      <c r="E135" s="137">
        <v>-0.119999999999999</v>
      </c>
      <c r="F135" s="137">
        <v>11.88</v>
      </c>
      <c r="G135" s="130" t="s">
        <v>81</v>
      </c>
    </row>
    <row r="136" s="130" customFormat="1" ht="18" customHeight="1" spans="1:7">
      <c r="A136" s="138" t="s">
        <v>160</v>
      </c>
      <c r="B136" s="137">
        <v>122</v>
      </c>
      <c r="C136" s="137"/>
      <c r="D136" s="137">
        <f t="shared" si="2"/>
        <v>122</v>
      </c>
      <c r="E136" s="137">
        <v>44.98</v>
      </c>
      <c r="F136" s="137">
        <v>166.98</v>
      </c>
      <c r="G136" s="130" t="s">
        <v>81</v>
      </c>
    </row>
    <row r="137" s="130" customFormat="1" ht="18" customHeight="1" spans="1:7">
      <c r="A137" s="138" t="s">
        <v>161</v>
      </c>
      <c r="B137" s="137">
        <v>37</v>
      </c>
      <c r="C137" s="137"/>
      <c r="D137" s="137">
        <f t="shared" si="2"/>
        <v>37</v>
      </c>
      <c r="E137" s="137">
        <v>-4.37</v>
      </c>
      <c r="F137" s="137">
        <v>32.63</v>
      </c>
      <c r="G137" s="130" t="s">
        <v>81</v>
      </c>
    </row>
    <row r="138" s="130" customFormat="1" ht="18" customHeight="1" spans="1:7">
      <c r="A138" s="138" t="s">
        <v>162</v>
      </c>
      <c r="B138" s="137">
        <v>24</v>
      </c>
      <c r="C138" s="137"/>
      <c r="D138" s="137">
        <f t="shared" si="2"/>
        <v>24</v>
      </c>
      <c r="E138" s="137">
        <v>0</v>
      </c>
      <c r="F138" s="137">
        <v>24</v>
      </c>
      <c r="G138" s="130" t="s">
        <v>81</v>
      </c>
    </row>
    <row r="139" s="130" customFormat="1" ht="18" customHeight="1" spans="1:7">
      <c r="A139" s="138" t="s">
        <v>163</v>
      </c>
      <c r="B139" s="137">
        <v>52</v>
      </c>
      <c r="C139" s="137"/>
      <c r="D139" s="137">
        <f t="shared" si="2"/>
        <v>52</v>
      </c>
      <c r="E139" s="137">
        <v>0.149999999999999</v>
      </c>
      <c r="F139" s="137">
        <v>52.15</v>
      </c>
      <c r="G139" s="130" t="s">
        <v>81</v>
      </c>
    </row>
    <row r="140" s="130" customFormat="1" ht="18" customHeight="1" spans="1:7">
      <c r="A140" s="138" t="s">
        <v>164</v>
      </c>
      <c r="B140" s="137"/>
      <c r="C140" s="137"/>
      <c r="D140" s="137">
        <f t="shared" si="2"/>
        <v>0</v>
      </c>
      <c r="E140" s="137">
        <v>40</v>
      </c>
      <c r="F140" s="137">
        <v>40</v>
      </c>
      <c r="G140" s="130" t="s">
        <v>79</v>
      </c>
    </row>
    <row r="141" s="130" customFormat="1" ht="18" customHeight="1" spans="1:7">
      <c r="A141" s="138" t="s">
        <v>165</v>
      </c>
      <c r="B141" s="137"/>
      <c r="C141" s="137"/>
      <c r="D141" s="137">
        <f t="shared" si="2"/>
        <v>0</v>
      </c>
      <c r="E141" s="137">
        <v>40</v>
      </c>
      <c r="F141" s="137">
        <v>40</v>
      </c>
      <c r="G141" s="130" t="s">
        <v>81</v>
      </c>
    </row>
    <row r="142" s="130" customFormat="1" ht="18" customHeight="1" spans="1:7">
      <c r="A142" s="138" t="s">
        <v>166</v>
      </c>
      <c r="B142" s="137">
        <v>110</v>
      </c>
      <c r="C142" s="137"/>
      <c r="D142" s="137">
        <f t="shared" si="2"/>
        <v>110</v>
      </c>
      <c r="E142" s="137">
        <v>81.32</v>
      </c>
      <c r="F142" s="137">
        <v>191.32</v>
      </c>
      <c r="G142" s="130" t="s">
        <v>79</v>
      </c>
    </row>
    <row r="143" s="130" customFormat="1" ht="18" customHeight="1" spans="1:7">
      <c r="A143" s="138" t="s">
        <v>167</v>
      </c>
      <c r="B143" s="137">
        <v>110</v>
      </c>
      <c r="C143" s="137"/>
      <c r="D143" s="137">
        <f t="shared" si="2"/>
        <v>110</v>
      </c>
      <c r="E143" s="137">
        <v>81.32</v>
      </c>
      <c r="F143" s="137">
        <v>191.32</v>
      </c>
      <c r="G143" s="130" t="s">
        <v>81</v>
      </c>
    </row>
    <row r="144" s="130" customFormat="1" ht="18" customHeight="1" spans="1:7">
      <c r="A144" s="135" t="s">
        <v>168</v>
      </c>
      <c r="B144" s="137">
        <v>54342</v>
      </c>
      <c r="C144" s="137">
        <v>4635</v>
      </c>
      <c r="D144" s="137">
        <f t="shared" si="2"/>
        <v>58977</v>
      </c>
      <c r="E144" s="137">
        <v>12421.19</v>
      </c>
      <c r="F144" s="137">
        <v>71398.19</v>
      </c>
      <c r="G144" s="130" t="s">
        <v>77</v>
      </c>
    </row>
    <row r="145" s="130" customFormat="1" ht="18" customHeight="1" spans="1:7">
      <c r="A145" s="138" t="s">
        <v>169</v>
      </c>
      <c r="B145" s="137">
        <v>660</v>
      </c>
      <c r="C145" s="137"/>
      <c r="D145" s="137">
        <f t="shared" si="2"/>
        <v>660</v>
      </c>
      <c r="E145" s="137">
        <v>730.35</v>
      </c>
      <c r="F145" s="137">
        <v>1390.35</v>
      </c>
      <c r="G145" s="130" t="s">
        <v>79</v>
      </c>
    </row>
    <row r="146" s="130" customFormat="1" ht="18" customHeight="1" spans="1:7">
      <c r="A146" s="138" t="s">
        <v>80</v>
      </c>
      <c r="B146" s="137">
        <v>643</v>
      </c>
      <c r="C146" s="137"/>
      <c r="D146" s="137">
        <f t="shared" si="2"/>
        <v>643</v>
      </c>
      <c r="E146" s="137">
        <v>697.72</v>
      </c>
      <c r="F146" s="137">
        <v>1340.72</v>
      </c>
      <c r="G146" s="130" t="s">
        <v>81</v>
      </c>
    </row>
    <row r="147" s="130" customFormat="1" ht="18" customHeight="1" spans="1:7">
      <c r="A147" s="138" t="s">
        <v>82</v>
      </c>
      <c r="B147" s="137"/>
      <c r="C147" s="137"/>
      <c r="D147" s="137">
        <f t="shared" si="2"/>
        <v>0</v>
      </c>
      <c r="E147" s="137">
        <v>10</v>
      </c>
      <c r="F147" s="137">
        <v>10</v>
      </c>
      <c r="G147" s="130" t="s">
        <v>81</v>
      </c>
    </row>
    <row r="148" s="130" customFormat="1" ht="18" customHeight="1" spans="1:7">
      <c r="A148" s="138" t="s">
        <v>88</v>
      </c>
      <c r="B148" s="137"/>
      <c r="C148" s="137"/>
      <c r="D148" s="137">
        <f t="shared" si="2"/>
        <v>0</v>
      </c>
      <c r="E148" s="137">
        <v>19.4</v>
      </c>
      <c r="F148" s="137">
        <v>19.4</v>
      </c>
      <c r="G148" s="130" t="s">
        <v>81</v>
      </c>
    </row>
    <row r="149" s="130" customFormat="1" ht="18" customHeight="1" spans="1:7">
      <c r="A149" s="138" t="s">
        <v>170</v>
      </c>
      <c r="B149" s="137">
        <v>17</v>
      </c>
      <c r="C149" s="137"/>
      <c r="D149" s="137">
        <f t="shared" si="2"/>
        <v>17</v>
      </c>
      <c r="E149" s="137">
        <v>3.23</v>
      </c>
      <c r="F149" s="137">
        <v>20.23</v>
      </c>
      <c r="G149" s="130" t="s">
        <v>81</v>
      </c>
    </row>
    <row r="150" s="130" customFormat="1" ht="18" customHeight="1" spans="1:7">
      <c r="A150" s="138" t="s">
        <v>171</v>
      </c>
      <c r="B150" s="137">
        <v>46385</v>
      </c>
      <c r="C150" s="137">
        <f>C152+C154</f>
        <v>4635</v>
      </c>
      <c r="D150" s="137">
        <f t="shared" si="2"/>
        <v>51020</v>
      </c>
      <c r="E150" s="137">
        <v>11200.21</v>
      </c>
      <c r="F150" s="137">
        <v>62220.21</v>
      </c>
      <c r="G150" s="130" t="s">
        <v>79</v>
      </c>
    </row>
    <row r="151" s="130" customFormat="1" ht="18" customHeight="1" spans="1:7">
      <c r="A151" s="138" t="s">
        <v>172</v>
      </c>
      <c r="B151" s="137">
        <v>279</v>
      </c>
      <c r="C151" s="137"/>
      <c r="D151" s="137">
        <f t="shared" si="2"/>
        <v>279</v>
      </c>
      <c r="E151" s="137">
        <v>1085.15</v>
      </c>
      <c r="F151" s="137">
        <v>1364.15</v>
      </c>
      <c r="G151" s="130" t="s">
        <v>81</v>
      </c>
    </row>
    <row r="152" s="130" customFormat="1" ht="18" customHeight="1" spans="1:7">
      <c r="A152" s="138" t="s">
        <v>173</v>
      </c>
      <c r="B152" s="137">
        <v>21531</v>
      </c>
      <c r="C152" s="137">
        <v>3315</v>
      </c>
      <c r="D152" s="137">
        <f t="shared" si="2"/>
        <v>24846</v>
      </c>
      <c r="E152" s="137">
        <v>8599.48</v>
      </c>
      <c r="F152" s="137">
        <v>33445.48</v>
      </c>
      <c r="G152" s="130" t="s">
        <v>81</v>
      </c>
    </row>
    <row r="153" s="130" customFormat="1" ht="18" customHeight="1" spans="1:7">
      <c r="A153" s="138" t="s">
        <v>174</v>
      </c>
      <c r="B153" s="137">
        <v>13937</v>
      </c>
      <c r="C153" s="137"/>
      <c r="D153" s="137">
        <f t="shared" si="2"/>
        <v>13937</v>
      </c>
      <c r="E153" s="137">
        <v>1144.64</v>
      </c>
      <c r="F153" s="137">
        <v>15081.64</v>
      </c>
      <c r="G153" s="130" t="s">
        <v>81</v>
      </c>
    </row>
    <row r="154" s="130" customFormat="1" ht="18" customHeight="1" spans="1:7">
      <c r="A154" s="138" t="s">
        <v>175</v>
      </c>
      <c r="B154" s="137">
        <v>5271</v>
      </c>
      <c r="C154" s="137">
        <v>1320</v>
      </c>
      <c r="D154" s="137">
        <f t="shared" si="2"/>
        <v>6591</v>
      </c>
      <c r="E154" s="137">
        <v>4870.57</v>
      </c>
      <c r="F154" s="137">
        <v>11461.57</v>
      </c>
      <c r="G154" s="130" t="s">
        <v>81</v>
      </c>
    </row>
    <row r="155" s="130" customFormat="1" ht="18" customHeight="1" spans="1:7">
      <c r="A155" s="138" t="s">
        <v>176</v>
      </c>
      <c r="B155" s="137">
        <v>5367</v>
      </c>
      <c r="C155" s="137"/>
      <c r="D155" s="137">
        <f t="shared" si="2"/>
        <v>5367</v>
      </c>
      <c r="E155" s="137">
        <v>-4499.63</v>
      </c>
      <c r="F155" s="137">
        <v>867.37</v>
      </c>
      <c r="G155" s="130" t="s">
        <v>81</v>
      </c>
    </row>
    <row r="156" s="130" customFormat="1" ht="18" customHeight="1" spans="1:7">
      <c r="A156" s="138" t="s">
        <v>177</v>
      </c>
      <c r="B156" s="137">
        <v>276</v>
      </c>
      <c r="C156" s="137"/>
      <c r="D156" s="137">
        <f t="shared" si="2"/>
        <v>276</v>
      </c>
      <c r="E156" s="137">
        <v>273.16</v>
      </c>
      <c r="F156" s="137">
        <v>549.16</v>
      </c>
      <c r="G156" s="130" t="s">
        <v>79</v>
      </c>
    </row>
    <row r="157" s="130" customFormat="1" ht="18" customHeight="1" spans="1:7">
      <c r="A157" s="138" t="s">
        <v>178</v>
      </c>
      <c r="B157" s="137"/>
      <c r="C157" s="137"/>
      <c r="D157" s="137">
        <f t="shared" si="2"/>
        <v>0</v>
      </c>
      <c r="E157" s="137">
        <v>201.12</v>
      </c>
      <c r="F157" s="137">
        <v>201.12</v>
      </c>
      <c r="G157" s="130" t="s">
        <v>81</v>
      </c>
    </row>
    <row r="158" s="130" customFormat="1" ht="18" customHeight="1" spans="1:7">
      <c r="A158" s="138" t="s">
        <v>179</v>
      </c>
      <c r="B158" s="137"/>
      <c r="C158" s="137"/>
      <c r="D158" s="137">
        <f t="shared" si="2"/>
        <v>0</v>
      </c>
      <c r="E158" s="137">
        <v>18.52</v>
      </c>
      <c r="F158" s="137">
        <v>18.52</v>
      </c>
      <c r="G158" s="130" t="s">
        <v>81</v>
      </c>
    </row>
    <row r="159" s="130" customFormat="1" ht="18" customHeight="1" spans="1:7">
      <c r="A159" s="138" t="s">
        <v>180</v>
      </c>
      <c r="B159" s="137">
        <v>276</v>
      </c>
      <c r="C159" s="137"/>
      <c r="D159" s="137">
        <f t="shared" si="2"/>
        <v>276</v>
      </c>
      <c r="E159" s="137">
        <v>53.52</v>
      </c>
      <c r="F159" s="137">
        <v>329.52</v>
      </c>
      <c r="G159" s="130" t="s">
        <v>81</v>
      </c>
    </row>
    <row r="160" s="130" customFormat="1" ht="18" customHeight="1" spans="1:7">
      <c r="A160" s="138" t="s">
        <v>181</v>
      </c>
      <c r="B160" s="137">
        <v>126</v>
      </c>
      <c r="C160" s="137"/>
      <c r="D160" s="137">
        <f t="shared" si="2"/>
        <v>126</v>
      </c>
      <c r="E160" s="137">
        <v>37.94</v>
      </c>
      <c r="F160" s="137">
        <v>163.94</v>
      </c>
      <c r="G160" s="130" t="s">
        <v>79</v>
      </c>
    </row>
    <row r="161" s="130" customFormat="1" ht="18" customHeight="1" spans="1:7">
      <c r="A161" s="138" t="s">
        <v>182</v>
      </c>
      <c r="B161" s="137">
        <v>126</v>
      </c>
      <c r="C161" s="137"/>
      <c r="D161" s="137">
        <f t="shared" si="2"/>
        <v>126</v>
      </c>
      <c r="E161" s="137">
        <v>37.94</v>
      </c>
      <c r="F161" s="137">
        <v>163.94</v>
      </c>
      <c r="G161" s="130" t="s">
        <v>81</v>
      </c>
    </row>
    <row r="162" s="130" customFormat="1" ht="18" customHeight="1" spans="1:7">
      <c r="A162" s="138" t="s">
        <v>183</v>
      </c>
      <c r="B162" s="137">
        <v>706</v>
      </c>
      <c r="C162" s="137"/>
      <c r="D162" s="137">
        <f t="shared" si="2"/>
        <v>706</v>
      </c>
      <c r="E162" s="137">
        <v>-101.25</v>
      </c>
      <c r="F162" s="137">
        <v>604.75</v>
      </c>
      <c r="G162" s="130" t="s">
        <v>79</v>
      </c>
    </row>
    <row r="163" s="130" customFormat="1" ht="18" customHeight="1" spans="1:7">
      <c r="A163" s="138" t="s">
        <v>184</v>
      </c>
      <c r="B163" s="137">
        <v>706</v>
      </c>
      <c r="C163" s="137"/>
      <c r="D163" s="137">
        <f t="shared" si="2"/>
        <v>706</v>
      </c>
      <c r="E163" s="137">
        <v>-101.25</v>
      </c>
      <c r="F163" s="137">
        <v>604.75</v>
      </c>
      <c r="G163" s="130" t="s">
        <v>81</v>
      </c>
    </row>
    <row r="164" s="130" customFormat="1" ht="18" customHeight="1" spans="1:7">
      <c r="A164" s="138" t="s">
        <v>185</v>
      </c>
      <c r="B164" s="137">
        <v>3200</v>
      </c>
      <c r="C164" s="137"/>
      <c r="D164" s="137">
        <f t="shared" si="2"/>
        <v>3200</v>
      </c>
      <c r="E164" s="137">
        <v>45.3499999999999</v>
      </c>
      <c r="F164" s="137">
        <v>3245.35</v>
      </c>
      <c r="G164" s="130" t="s">
        <v>79</v>
      </c>
    </row>
    <row r="165" s="130" customFormat="1" ht="18" customHeight="1" spans="1:7">
      <c r="A165" s="138" t="s">
        <v>186</v>
      </c>
      <c r="B165" s="137">
        <v>3200</v>
      </c>
      <c r="C165" s="137"/>
      <c r="D165" s="137">
        <f t="shared" si="2"/>
        <v>3200</v>
      </c>
      <c r="E165" s="137">
        <v>45.3499999999999</v>
      </c>
      <c r="F165" s="137">
        <v>3245.35</v>
      </c>
      <c r="G165" s="130" t="s">
        <v>81</v>
      </c>
    </row>
    <row r="166" s="130" customFormat="1" ht="18" customHeight="1" spans="1:7">
      <c r="A166" s="138" t="s">
        <v>187</v>
      </c>
      <c r="B166" s="137">
        <v>2989</v>
      </c>
      <c r="C166" s="137"/>
      <c r="D166" s="137">
        <f t="shared" si="2"/>
        <v>2989</v>
      </c>
      <c r="E166" s="137">
        <v>235.429999999997</v>
      </c>
      <c r="F166" s="137">
        <v>3224.43</v>
      </c>
      <c r="G166" s="130" t="s">
        <v>79</v>
      </c>
    </row>
    <row r="167" s="130" customFormat="1" ht="18" customHeight="1" spans="1:7">
      <c r="A167" s="138" t="s">
        <v>188</v>
      </c>
      <c r="B167" s="137">
        <v>2989</v>
      </c>
      <c r="C167" s="137"/>
      <c r="D167" s="137">
        <f t="shared" si="2"/>
        <v>2989</v>
      </c>
      <c r="E167" s="137">
        <v>235.429999999997</v>
      </c>
      <c r="F167" s="137">
        <v>3224.43</v>
      </c>
      <c r="G167" s="130" t="s">
        <v>81</v>
      </c>
    </row>
    <row r="168" s="130" customFormat="1" ht="18" customHeight="1" spans="1:7">
      <c r="A168" s="135" t="s">
        <v>189</v>
      </c>
      <c r="B168" s="137">
        <v>3641</v>
      </c>
      <c r="C168" s="137"/>
      <c r="D168" s="137">
        <f t="shared" si="2"/>
        <v>3641</v>
      </c>
      <c r="E168" s="137">
        <v>1497.83</v>
      </c>
      <c r="F168" s="137">
        <v>5138.83</v>
      </c>
      <c r="G168" s="130" t="s">
        <v>77</v>
      </c>
    </row>
    <row r="169" s="130" customFormat="1" ht="18" customHeight="1" spans="1:7">
      <c r="A169" s="138" t="s">
        <v>190</v>
      </c>
      <c r="B169" s="137">
        <v>136</v>
      </c>
      <c r="C169" s="137"/>
      <c r="D169" s="137">
        <f t="shared" si="2"/>
        <v>136</v>
      </c>
      <c r="E169" s="137">
        <v>12.13</v>
      </c>
      <c r="F169" s="137">
        <v>148.13</v>
      </c>
      <c r="G169" s="130" t="s">
        <v>79</v>
      </c>
    </row>
    <row r="170" s="130" customFormat="1" ht="18" customHeight="1" spans="1:7">
      <c r="A170" s="138" t="s">
        <v>80</v>
      </c>
      <c r="B170" s="137">
        <v>136</v>
      </c>
      <c r="C170" s="137"/>
      <c r="D170" s="137">
        <f t="shared" si="2"/>
        <v>136</v>
      </c>
      <c r="E170" s="137">
        <v>12.13</v>
      </c>
      <c r="F170" s="137">
        <v>148.13</v>
      </c>
      <c r="G170" s="130" t="s">
        <v>81</v>
      </c>
    </row>
    <row r="171" s="130" customFormat="1" ht="18" customHeight="1" spans="1:7">
      <c r="A171" s="138" t="s">
        <v>191</v>
      </c>
      <c r="B171" s="137">
        <v>3362</v>
      </c>
      <c r="C171" s="137"/>
      <c r="D171" s="137">
        <f t="shared" si="2"/>
        <v>3362</v>
      </c>
      <c r="E171" s="137">
        <v>1495.2</v>
      </c>
      <c r="F171" s="137">
        <v>4857.2</v>
      </c>
      <c r="G171" s="130" t="s">
        <v>79</v>
      </c>
    </row>
    <row r="172" s="130" customFormat="1" ht="18" customHeight="1" spans="1:7">
      <c r="A172" s="138" t="s">
        <v>192</v>
      </c>
      <c r="B172" s="137">
        <v>741</v>
      </c>
      <c r="C172" s="137"/>
      <c r="D172" s="137">
        <f t="shared" si="2"/>
        <v>741</v>
      </c>
      <c r="E172" s="137">
        <v>-741</v>
      </c>
      <c r="F172" s="137"/>
      <c r="G172" s="130" t="s">
        <v>81</v>
      </c>
    </row>
    <row r="173" s="130" customFormat="1" ht="18" customHeight="1" spans="1:7">
      <c r="A173" s="138" t="s">
        <v>193</v>
      </c>
      <c r="B173" s="137">
        <v>2621</v>
      </c>
      <c r="C173" s="137"/>
      <c r="D173" s="137">
        <f t="shared" si="2"/>
        <v>2621</v>
      </c>
      <c r="E173" s="137">
        <v>2236.2</v>
      </c>
      <c r="F173" s="137">
        <v>4857.2</v>
      </c>
      <c r="G173" s="130" t="s">
        <v>81</v>
      </c>
    </row>
    <row r="174" s="130" customFormat="1" ht="18" customHeight="1" spans="1:7">
      <c r="A174" s="138" t="s">
        <v>194</v>
      </c>
      <c r="B174" s="137">
        <v>90</v>
      </c>
      <c r="C174" s="137"/>
      <c r="D174" s="137">
        <f t="shared" si="2"/>
        <v>90</v>
      </c>
      <c r="E174" s="137">
        <v>-87</v>
      </c>
      <c r="F174" s="137">
        <v>3</v>
      </c>
      <c r="G174" s="130" t="s">
        <v>79</v>
      </c>
    </row>
    <row r="175" s="130" customFormat="1" ht="18" customHeight="1" spans="1:7">
      <c r="A175" s="138" t="s">
        <v>195</v>
      </c>
      <c r="B175" s="137">
        <v>90</v>
      </c>
      <c r="C175" s="137"/>
      <c r="D175" s="137">
        <f t="shared" si="2"/>
        <v>90</v>
      </c>
      <c r="E175" s="137">
        <v>-87</v>
      </c>
      <c r="F175" s="137">
        <v>3</v>
      </c>
      <c r="G175" s="130" t="s">
        <v>81</v>
      </c>
    </row>
    <row r="176" s="130" customFormat="1" ht="18" customHeight="1" spans="1:7">
      <c r="A176" s="138" t="s">
        <v>196</v>
      </c>
      <c r="B176" s="137">
        <v>53</v>
      </c>
      <c r="C176" s="137"/>
      <c r="D176" s="137">
        <f t="shared" si="2"/>
        <v>53</v>
      </c>
      <c r="E176" s="137">
        <v>77.5</v>
      </c>
      <c r="F176" s="137">
        <v>130.5</v>
      </c>
      <c r="G176" s="130" t="s">
        <v>79</v>
      </c>
    </row>
    <row r="177" s="130" customFormat="1" ht="18" customHeight="1" spans="1:7">
      <c r="A177" s="138" t="s">
        <v>197</v>
      </c>
      <c r="B177" s="137">
        <v>52</v>
      </c>
      <c r="C177" s="137"/>
      <c r="D177" s="137">
        <f t="shared" si="2"/>
        <v>52</v>
      </c>
      <c r="E177" s="137">
        <v>40</v>
      </c>
      <c r="F177" s="137">
        <v>92</v>
      </c>
      <c r="G177" s="130" t="s">
        <v>81</v>
      </c>
    </row>
    <row r="178" s="130" customFormat="1" ht="18" customHeight="1" spans="1:7">
      <c r="A178" s="138" t="s">
        <v>198</v>
      </c>
      <c r="B178" s="137">
        <v>1</v>
      </c>
      <c r="C178" s="137"/>
      <c r="D178" s="137">
        <f t="shared" si="2"/>
        <v>1</v>
      </c>
      <c r="E178" s="137">
        <v>0</v>
      </c>
      <c r="F178" s="137">
        <v>1</v>
      </c>
      <c r="G178" s="130" t="s">
        <v>81</v>
      </c>
    </row>
    <row r="179" s="130" customFormat="1" ht="18" customHeight="1" spans="1:7">
      <c r="A179" s="138" t="s">
        <v>199</v>
      </c>
      <c r="B179" s="137"/>
      <c r="C179" s="137"/>
      <c r="D179" s="137">
        <f t="shared" si="2"/>
        <v>0</v>
      </c>
      <c r="E179" s="137">
        <v>37.5</v>
      </c>
      <c r="F179" s="137">
        <v>37.5</v>
      </c>
      <c r="G179" s="130" t="s">
        <v>81</v>
      </c>
    </row>
    <row r="180" s="130" customFormat="1" ht="18" customHeight="1" spans="1:7">
      <c r="A180" s="135" t="s">
        <v>200</v>
      </c>
      <c r="B180" s="137">
        <v>5652</v>
      </c>
      <c r="C180" s="137">
        <v>1120</v>
      </c>
      <c r="D180" s="137">
        <f t="shared" si="2"/>
        <v>6772</v>
      </c>
      <c r="E180" s="137">
        <v>612.27</v>
      </c>
      <c r="F180" s="137">
        <v>7384.27</v>
      </c>
      <c r="G180" s="130" t="s">
        <v>77</v>
      </c>
    </row>
    <row r="181" s="130" customFormat="1" ht="18" customHeight="1" spans="1:7">
      <c r="A181" s="138" t="s">
        <v>201</v>
      </c>
      <c r="B181" s="137">
        <v>4139</v>
      </c>
      <c r="C181" s="137">
        <v>1120</v>
      </c>
      <c r="D181" s="137">
        <f t="shared" si="2"/>
        <v>5259</v>
      </c>
      <c r="E181" s="137">
        <v>303.3</v>
      </c>
      <c r="F181" s="137">
        <v>5562.3</v>
      </c>
      <c r="G181" s="130" t="s">
        <v>79</v>
      </c>
    </row>
    <row r="182" s="130" customFormat="1" ht="18" customHeight="1" spans="1:7">
      <c r="A182" s="138" t="s">
        <v>80</v>
      </c>
      <c r="B182" s="137">
        <v>3487</v>
      </c>
      <c r="C182" s="137"/>
      <c r="D182" s="137">
        <f t="shared" si="2"/>
        <v>3487</v>
      </c>
      <c r="E182" s="137">
        <v>116.82</v>
      </c>
      <c r="F182" s="137">
        <v>3603.82</v>
      </c>
      <c r="G182" s="130" t="s">
        <v>81</v>
      </c>
    </row>
    <row r="183" s="130" customFormat="1" ht="18" customHeight="1" spans="1:7">
      <c r="A183" s="138" t="s">
        <v>82</v>
      </c>
      <c r="B183" s="137">
        <v>100</v>
      </c>
      <c r="C183" s="137"/>
      <c r="D183" s="137">
        <f t="shared" si="2"/>
        <v>100</v>
      </c>
      <c r="E183" s="137">
        <v>0</v>
      </c>
      <c r="F183" s="137">
        <v>100</v>
      </c>
      <c r="G183" s="130" t="s">
        <v>81</v>
      </c>
    </row>
    <row r="184" s="130" customFormat="1" ht="18" customHeight="1" spans="1:7">
      <c r="A184" s="138" t="s">
        <v>202</v>
      </c>
      <c r="B184" s="137">
        <v>62</v>
      </c>
      <c r="C184" s="137"/>
      <c r="D184" s="137">
        <f t="shared" si="2"/>
        <v>62</v>
      </c>
      <c r="E184" s="137">
        <v>4.09</v>
      </c>
      <c r="F184" s="137">
        <v>66.09</v>
      </c>
      <c r="G184" s="130" t="s">
        <v>81</v>
      </c>
    </row>
    <row r="185" s="130" customFormat="1" ht="18" customHeight="1" spans="1:7">
      <c r="A185" s="138" t="s">
        <v>203</v>
      </c>
      <c r="B185" s="137">
        <v>176</v>
      </c>
      <c r="C185" s="137">
        <v>1120</v>
      </c>
      <c r="D185" s="137">
        <f t="shared" si="2"/>
        <v>1296</v>
      </c>
      <c r="E185" s="137">
        <v>16.04</v>
      </c>
      <c r="F185" s="137">
        <v>1312.04</v>
      </c>
      <c r="G185" s="130" t="s">
        <v>81</v>
      </c>
    </row>
    <row r="186" s="130" customFormat="1" ht="18" customHeight="1" spans="1:7">
      <c r="A186" s="138" t="s">
        <v>204</v>
      </c>
      <c r="B186" s="137">
        <v>2</v>
      </c>
      <c r="C186" s="137"/>
      <c r="D186" s="137">
        <f t="shared" si="2"/>
        <v>2</v>
      </c>
      <c r="E186" s="137">
        <v>0</v>
      </c>
      <c r="F186" s="137">
        <v>2</v>
      </c>
      <c r="G186" s="130" t="s">
        <v>81</v>
      </c>
    </row>
    <row r="187" s="130" customFormat="1" ht="18" customHeight="1" spans="1:7">
      <c r="A187" s="138" t="s">
        <v>205</v>
      </c>
      <c r="B187" s="137"/>
      <c r="C187" s="137"/>
      <c r="D187" s="137">
        <f t="shared" si="2"/>
        <v>0</v>
      </c>
      <c r="E187" s="137">
        <v>105</v>
      </c>
      <c r="F187" s="137">
        <v>105</v>
      </c>
      <c r="G187" s="130" t="s">
        <v>81</v>
      </c>
    </row>
    <row r="188" s="130" customFormat="1" ht="18" customHeight="1" spans="1:7">
      <c r="A188" s="138" t="s">
        <v>206</v>
      </c>
      <c r="B188" s="137">
        <v>312</v>
      </c>
      <c r="C188" s="137"/>
      <c r="D188" s="137">
        <f t="shared" si="2"/>
        <v>312</v>
      </c>
      <c r="E188" s="137">
        <v>61.36</v>
      </c>
      <c r="F188" s="137">
        <v>373.36</v>
      </c>
      <c r="G188" s="130" t="s">
        <v>81</v>
      </c>
    </row>
    <row r="189" s="130" customFormat="1" ht="18" customHeight="1" spans="1:7">
      <c r="A189" s="138" t="s">
        <v>207</v>
      </c>
      <c r="B189" s="137">
        <v>106</v>
      </c>
      <c r="C189" s="137"/>
      <c r="D189" s="137">
        <f t="shared" si="2"/>
        <v>106</v>
      </c>
      <c r="E189" s="137">
        <v>166</v>
      </c>
      <c r="F189" s="137">
        <v>272</v>
      </c>
      <c r="G189" s="130" t="s">
        <v>79</v>
      </c>
    </row>
    <row r="190" s="130" customFormat="1" ht="18" customHeight="1" spans="1:7">
      <c r="A190" s="138" t="s">
        <v>208</v>
      </c>
      <c r="B190" s="137"/>
      <c r="C190" s="137"/>
      <c r="D190" s="137">
        <f t="shared" si="2"/>
        <v>0</v>
      </c>
      <c r="E190" s="137">
        <v>272</v>
      </c>
      <c r="F190" s="137">
        <v>272</v>
      </c>
      <c r="G190" s="130" t="s">
        <v>81</v>
      </c>
    </row>
    <row r="191" s="130" customFormat="1" ht="18" customHeight="1" spans="1:7">
      <c r="A191" s="138" t="s">
        <v>209</v>
      </c>
      <c r="B191" s="137">
        <v>106</v>
      </c>
      <c r="C191" s="137"/>
      <c r="D191" s="137">
        <f t="shared" si="2"/>
        <v>106</v>
      </c>
      <c r="E191" s="137">
        <v>-106</v>
      </c>
      <c r="F191" s="137"/>
      <c r="G191" s="130" t="s">
        <v>81</v>
      </c>
    </row>
    <row r="192" s="130" customFormat="1" ht="18" customHeight="1" spans="1:7">
      <c r="A192" s="138" t="s">
        <v>210</v>
      </c>
      <c r="B192" s="137">
        <v>76</v>
      </c>
      <c r="C192" s="137"/>
      <c r="D192" s="137">
        <f t="shared" si="2"/>
        <v>76</v>
      </c>
      <c r="E192" s="137">
        <v>7.65000000000001</v>
      </c>
      <c r="F192" s="137">
        <v>83.65</v>
      </c>
      <c r="G192" s="130" t="s">
        <v>79</v>
      </c>
    </row>
    <row r="193" s="130" customFormat="1" ht="18" customHeight="1" spans="1:7">
      <c r="A193" s="138" t="s">
        <v>211</v>
      </c>
      <c r="B193" s="137">
        <v>31</v>
      </c>
      <c r="C193" s="137"/>
      <c r="D193" s="137">
        <f t="shared" si="2"/>
        <v>31</v>
      </c>
      <c r="E193" s="137">
        <v>2.25</v>
      </c>
      <c r="F193" s="137">
        <v>33.25</v>
      </c>
      <c r="G193" s="130" t="s">
        <v>81</v>
      </c>
    </row>
    <row r="194" s="130" customFormat="1" ht="18" customHeight="1" spans="1:7">
      <c r="A194" s="138" t="s">
        <v>212</v>
      </c>
      <c r="B194" s="137">
        <v>25</v>
      </c>
      <c r="C194" s="137"/>
      <c r="D194" s="137">
        <f t="shared" si="2"/>
        <v>25</v>
      </c>
      <c r="E194" s="137">
        <v>0.399999999999999</v>
      </c>
      <c r="F194" s="137">
        <v>25.4</v>
      </c>
      <c r="G194" s="130" t="s">
        <v>81</v>
      </c>
    </row>
    <row r="195" s="130" customFormat="1" ht="18" customHeight="1" spans="1:7">
      <c r="A195" s="138" t="s">
        <v>213</v>
      </c>
      <c r="B195" s="137">
        <v>20</v>
      </c>
      <c r="C195" s="137"/>
      <c r="D195" s="137">
        <f t="shared" si="2"/>
        <v>20</v>
      </c>
      <c r="E195" s="137">
        <v>0</v>
      </c>
      <c r="F195" s="137">
        <v>20</v>
      </c>
      <c r="G195" s="130" t="s">
        <v>81</v>
      </c>
    </row>
    <row r="196" s="130" customFormat="1" ht="18" customHeight="1" spans="1:7">
      <c r="A196" s="138" t="s">
        <v>214</v>
      </c>
      <c r="B196" s="137"/>
      <c r="C196" s="137"/>
      <c r="D196" s="137">
        <f t="shared" si="2"/>
        <v>0</v>
      </c>
      <c r="E196" s="137">
        <v>5</v>
      </c>
      <c r="F196" s="137">
        <v>5</v>
      </c>
      <c r="G196" s="130" t="s">
        <v>81</v>
      </c>
    </row>
    <row r="197" s="130" customFormat="1" ht="18" customHeight="1" spans="1:7">
      <c r="A197" s="138" t="s">
        <v>215</v>
      </c>
      <c r="B197" s="137">
        <v>463</v>
      </c>
      <c r="C197" s="137"/>
      <c r="D197" s="137">
        <f t="shared" ref="D197:D260" si="3">B197+C197</f>
        <v>463</v>
      </c>
      <c r="E197" s="137">
        <v>31.67</v>
      </c>
      <c r="F197" s="137">
        <v>494.67</v>
      </c>
      <c r="G197" s="130" t="s">
        <v>79</v>
      </c>
    </row>
    <row r="198" s="130" customFormat="1" ht="18" customHeight="1" spans="1:7">
      <c r="A198" s="138" t="s">
        <v>80</v>
      </c>
      <c r="B198" s="137">
        <v>288</v>
      </c>
      <c r="C198" s="137"/>
      <c r="D198" s="137">
        <f t="shared" si="3"/>
        <v>288</v>
      </c>
      <c r="E198" s="137">
        <v>14.45</v>
      </c>
      <c r="F198" s="137">
        <v>302.45</v>
      </c>
      <c r="G198" s="130" t="s">
        <v>81</v>
      </c>
    </row>
    <row r="199" s="130" customFormat="1" ht="18" customHeight="1" spans="1:7">
      <c r="A199" s="138" t="s">
        <v>82</v>
      </c>
      <c r="B199" s="137"/>
      <c r="C199" s="137"/>
      <c r="D199" s="137">
        <f t="shared" si="3"/>
        <v>0</v>
      </c>
      <c r="E199" s="137">
        <v>5</v>
      </c>
      <c r="F199" s="137">
        <v>5</v>
      </c>
      <c r="G199" s="130" t="s">
        <v>81</v>
      </c>
    </row>
    <row r="200" s="130" customFormat="1" ht="18" customHeight="1" spans="1:7">
      <c r="A200" s="138" t="s">
        <v>216</v>
      </c>
      <c r="B200" s="137">
        <v>20</v>
      </c>
      <c r="C200" s="137"/>
      <c r="D200" s="137">
        <f t="shared" si="3"/>
        <v>20</v>
      </c>
      <c r="E200" s="137">
        <v>0.850000000000001</v>
      </c>
      <c r="F200" s="137">
        <v>20.85</v>
      </c>
      <c r="G200" s="130" t="s">
        <v>81</v>
      </c>
    </row>
    <row r="201" s="130" customFormat="1" ht="18" customHeight="1" spans="1:7">
      <c r="A201" s="138" t="s">
        <v>217</v>
      </c>
      <c r="B201" s="137">
        <v>25</v>
      </c>
      <c r="C201" s="137"/>
      <c r="D201" s="137">
        <f t="shared" si="3"/>
        <v>25</v>
      </c>
      <c r="E201" s="137">
        <v>11.86</v>
      </c>
      <c r="F201" s="137">
        <v>36.86</v>
      </c>
      <c r="G201" s="130" t="s">
        <v>81</v>
      </c>
    </row>
    <row r="202" s="130" customFormat="1" ht="18" customHeight="1" spans="1:7">
      <c r="A202" s="138" t="s">
        <v>218</v>
      </c>
      <c r="B202" s="137">
        <v>130</v>
      </c>
      <c r="C202" s="137"/>
      <c r="D202" s="137">
        <f t="shared" si="3"/>
        <v>130</v>
      </c>
      <c r="E202" s="137">
        <v>-0.5</v>
      </c>
      <c r="F202" s="137">
        <v>129.5</v>
      </c>
      <c r="G202" s="130" t="s">
        <v>81</v>
      </c>
    </row>
    <row r="203" s="130" customFormat="1" ht="18" customHeight="1" spans="1:7">
      <c r="A203" s="138" t="s">
        <v>219</v>
      </c>
      <c r="B203" s="137"/>
      <c r="C203" s="137"/>
      <c r="D203" s="137">
        <f t="shared" si="3"/>
        <v>0</v>
      </c>
      <c r="E203" s="137">
        <v>63.85</v>
      </c>
      <c r="F203" s="137">
        <v>63.85</v>
      </c>
      <c r="G203" s="130" t="s">
        <v>79</v>
      </c>
    </row>
    <row r="204" s="130" customFormat="1" ht="18" customHeight="1" spans="1:7">
      <c r="A204" s="138" t="s">
        <v>220</v>
      </c>
      <c r="B204" s="137"/>
      <c r="C204" s="137"/>
      <c r="D204" s="137">
        <f t="shared" si="3"/>
        <v>0</v>
      </c>
      <c r="E204" s="137">
        <v>36.65</v>
      </c>
      <c r="F204" s="137">
        <v>36.65</v>
      </c>
      <c r="G204" s="130" t="s">
        <v>81</v>
      </c>
    </row>
    <row r="205" s="130" customFormat="1" ht="18" customHeight="1" spans="1:7">
      <c r="A205" s="138" t="s">
        <v>221</v>
      </c>
      <c r="B205" s="137"/>
      <c r="C205" s="137"/>
      <c r="D205" s="137">
        <f t="shared" si="3"/>
        <v>0</v>
      </c>
      <c r="E205" s="137">
        <v>27.2</v>
      </c>
      <c r="F205" s="137">
        <v>27.2</v>
      </c>
      <c r="G205" s="130" t="s">
        <v>81</v>
      </c>
    </row>
    <row r="206" s="130" customFormat="1" ht="18" customHeight="1" spans="1:7">
      <c r="A206" s="138" t="s">
        <v>222</v>
      </c>
      <c r="B206" s="137">
        <v>868</v>
      </c>
      <c r="C206" s="137"/>
      <c r="D206" s="137">
        <f t="shared" si="3"/>
        <v>868</v>
      </c>
      <c r="E206" s="137">
        <v>39.8</v>
      </c>
      <c r="F206" s="137">
        <v>907.8</v>
      </c>
      <c r="G206" s="130" t="s">
        <v>79</v>
      </c>
    </row>
    <row r="207" s="130" customFormat="1" ht="18" customHeight="1" spans="1:7">
      <c r="A207" s="138" t="s">
        <v>223</v>
      </c>
      <c r="B207" s="137"/>
      <c r="C207" s="137"/>
      <c r="D207" s="137">
        <f t="shared" si="3"/>
        <v>0</v>
      </c>
      <c r="E207" s="137">
        <v>8</v>
      </c>
      <c r="F207" s="137">
        <v>8</v>
      </c>
      <c r="G207" s="130" t="s">
        <v>81</v>
      </c>
    </row>
    <row r="208" s="130" customFormat="1" ht="18" customHeight="1" spans="1:7">
      <c r="A208" s="138" t="s">
        <v>224</v>
      </c>
      <c r="B208" s="137">
        <v>868</v>
      </c>
      <c r="C208" s="137"/>
      <c r="D208" s="137">
        <f t="shared" si="3"/>
        <v>868</v>
      </c>
      <c r="E208" s="137">
        <v>31.8</v>
      </c>
      <c r="F208" s="137">
        <v>899.8</v>
      </c>
      <c r="G208" s="130" t="s">
        <v>81</v>
      </c>
    </row>
    <row r="209" s="130" customFormat="1" ht="18" customHeight="1" spans="1:7">
      <c r="A209" s="135" t="s">
        <v>225</v>
      </c>
      <c r="B209" s="137">
        <v>31052</v>
      </c>
      <c r="C209" s="137"/>
      <c r="D209" s="137">
        <f t="shared" si="3"/>
        <v>31052</v>
      </c>
      <c r="E209" s="137">
        <v>12582.26</v>
      </c>
      <c r="F209" s="137">
        <v>43634.26</v>
      </c>
      <c r="G209" s="130" t="s">
        <v>77</v>
      </c>
    </row>
    <row r="210" s="130" customFormat="1" ht="18" customHeight="1" spans="1:7">
      <c r="A210" s="138" t="s">
        <v>226</v>
      </c>
      <c r="B210" s="137">
        <v>649</v>
      </c>
      <c r="C210" s="137"/>
      <c r="D210" s="137">
        <f t="shared" si="3"/>
        <v>649</v>
      </c>
      <c r="E210" s="137">
        <v>462.68</v>
      </c>
      <c r="F210" s="137">
        <v>1111.68</v>
      </c>
      <c r="G210" s="130" t="s">
        <v>79</v>
      </c>
    </row>
    <row r="211" s="130" customFormat="1" ht="18" customHeight="1" spans="1:7">
      <c r="A211" s="138" t="s">
        <v>80</v>
      </c>
      <c r="B211" s="137">
        <v>588</v>
      </c>
      <c r="C211" s="137"/>
      <c r="D211" s="137">
        <f t="shared" si="3"/>
        <v>588</v>
      </c>
      <c r="E211" s="137">
        <v>348.21</v>
      </c>
      <c r="F211" s="137">
        <v>936.21</v>
      </c>
      <c r="G211" s="130" t="s">
        <v>81</v>
      </c>
    </row>
    <row r="212" s="130" customFormat="1" ht="18" customHeight="1" spans="1:7">
      <c r="A212" s="138" t="s">
        <v>82</v>
      </c>
      <c r="B212" s="137">
        <v>42</v>
      </c>
      <c r="C212" s="137"/>
      <c r="D212" s="137">
        <f t="shared" si="3"/>
        <v>42</v>
      </c>
      <c r="E212" s="137">
        <v>2.79</v>
      </c>
      <c r="F212" s="137">
        <v>44.79</v>
      </c>
      <c r="G212" s="130" t="s">
        <v>81</v>
      </c>
    </row>
    <row r="213" s="130" customFormat="1" ht="18" customHeight="1" spans="1:7">
      <c r="A213" s="138" t="s">
        <v>227</v>
      </c>
      <c r="B213" s="137">
        <v>9</v>
      </c>
      <c r="C213" s="137"/>
      <c r="D213" s="137">
        <f t="shared" si="3"/>
        <v>9</v>
      </c>
      <c r="E213" s="137">
        <v>-0.0600000000000005</v>
      </c>
      <c r="F213" s="137">
        <v>8.94</v>
      </c>
      <c r="G213" s="130" t="s">
        <v>81</v>
      </c>
    </row>
    <row r="214" s="130" customFormat="1" ht="18" customHeight="1" spans="1:7">
      <c r="A214" s="138" t="s">
        <v>228</v>
      </c>
      <c r="B214" s="137"/>
      <c r="C214" s="137"/>
      <c r="D214" s="137">
        <f t="shared" si="3"/>
        <v>0</v>
      </c>
      <c r="E214" s="137">
        <v>85.86</v>
      </c>
      <c r="F214" s="137">
        <v>85.86</v>
      </c>
      <c r="G214" s="130" t="s">
        <v>81</v>
      </c>
    </row>
    <row r="215" s="130" customFormat="1" ht="18" customHeight="1" spans="1:7">
      <c r="A215" s="137" t="s">
        <v>229</v>
      </c>
      <c r="B215" s="137"/>
      <c r="C215" s="137"/>
      <c r="D215" s="137">
        <f t="shared" si="3"/>
        <v>0</v>
      </c>
      <c r="E215" s="137">
        <v>25.89</v>
      </c>
      <c r="F215" s="137">
        <v>25.89</v>
      </c>
      <c r="G215" s="130" t="s">
        <v>81</v>
      </c>
    </row>
    <row r="216" s="130" customFormat="1" ht="18" customHeight="1" spans="1:7">
      <c r="A216" s="138" t="s">
        <v>230</v>
      </c>
      <c r="B216" s="137">
        <v>10</v>
      </c>
      <c r="C216" s="137"/>
      <c r="D216" s="137">
        <f t="shared" si="3"/>
        <v>10</v>
      </c>
      <c r="E216" s="137">
        <v>0</v>
      </c>
      <c r="F216" s="137">
        <v>10</v>
      </c>
      <c r="G216" s="130" t="s">
        <v>81</v>
      </c>
    </row>
    <row r="217" s="130" customFormat="1" ht="18" customHeight="1" spans="1:7">
      <c r="A217" s="138" t="s">
        <v>231</v>
      </c>
      <c r="B217" s="137">
        <v>565</v>
      </c>
      <c r="C217" s="137"/>
      <c r="D217" s="137">
        <f t="shared" si="3"/>
        <v>565</v>
      </c>
      <c r="E217" s="137">
        <v>-78</v>
      </c>
      <c r="F217" s="137">
        <v>487</v>
      </c>
      <c r="G217" s="130" t="s">
        <v>79</v>
      </c>
    </row>
    <row r="218" s="130" customFormat="1" ht="18" customHeight="1" spans="1:7">
      <c r="A218" s="138" t="s">
        <v>80</v>
      </c>
      <c r="B218" s="137">
        <v>241</v>
      </c>
      <c r="C218" s="137"/>
      <c r="D218" s="137">
        <f t="shared" si="3"/>
        <v>241</v>
      </c>
      <c r="E218" s="137">
        <v>-11.09</v>
      </c>
      <c r="F218" s="137">
        <v>229.91</v>
      </c>
      <c r="G218" s="130" t="s">
        <v>81</v>
      </c>
    </row>
    <row r="219" s="130" customFormat="1" ht="18" customHeight="1" spans="1:7">
      <c r="A219" s="138" t="s">
        <v>232</v>
      </c>
      <c r="B219" s="137">
        <v>81</v>
      </c>
      <c r="C219" s="137"/>
      <c r="D219" s="137">
        <f t="shared" si="3"/>
        <v>81</v>
      </c>
      <c r="E219" s="137">
        <v>7</v>
      </c>
      <c r="F219" s="137">
        <v>88</v>
      </c>
      <c r="G219" s="130" t="s">
        <v>81</v>
      </c>
    </row>
    <row r="220" s="130" customFormat="1" ht="18" customHeight="1" spans="1:7">
      <c r="A220" s="138" t="s">
        <v>233</v>
      </c>
      <c r="B220" s="137">
        <v>243</v>
      </c>
      <c r="C220" s="137"/>
      <c r="D220" s="137">
        <f t="shared" si="3"/>
        <v>243</v>
      </c>
      <c r="E220" s="137">
        <v>-73.92</v>
      </c>
      <c r="F220" s="137">
        <v>169.08</v>
      </c>
      <c r="G220" s="130" t="s">
        <v>81</v>
      </c>
    </row>
    <row r="221" s="130" customFormat="1" ht="18" customHeight="1" spans="1:7">
      <c r="A221" s="138" t="s">
        <v>234</v>
      </c>
      <c r="B221" s="137">
        <v>13197</v>
      </c>
      <c r="C221" s="137"/>
      <c r="D221" s="137">
        <f t="shared" si="3"/>
        <v>13197</v>
      </c>
      <c r="E221" s="137">
        <v>3912.79</v>
      </c>
      <c r="F221" s="137">
        <v>17109.79</v>
      </c>
      <c r="G221" s="130" t="s">
        <v>79</v>
      </c>
    </row>
    <row r="222" s="130" customFormat="1" ht="18" customHeight="1" spans="1:7">
      <c r="A222" s="138" t="s">
        <v>235</v>
      </c>
      <c r="B222" s="137">
        <v>231</v>
      </c>
      <c r="C222" s="137"/>
      <c r="D222" s="137">
        <f t="shared" si="3"/>
        <v>231</v>
      </c>
      <c r="E222" s="137">
        <v>-0.129999999999995</v>
      </c>
      <c r="F222" s="137">
        <v>230.87</v>
      </c>
      <c r="G222" s="130" t="s">
        <v>81</v>
      </c>
    </row>
    <row r="223" s="130" customFormat="1" ht="18" customHeight="1" spans="1:7">
      <c r="A223" s="138" t="s">
        <v>236</v>
      </c>
      <c r="B223" s="137">
        <v>411</v>
      </c>
      <c r="C223" s="137"/>
      <c r="D223" s="137">
        <f t="shared" si="3"/>
        <v>411</v>
      </c>
      <c r="E223" s="137">
        <v>3.12</v>
      </c>
      <c r="F223" s="137">
        <v>414.12</v>
      </c>
      <c r="G223" s="130" t="s">
        <v>81</v>
      </c>
    </row>
    <row r="224" s="130" customFormat="1" ht="18" customHeight="1" spans="1:7">
      <c r="A224" s="138" t="s">
        <v>237</v>
      </c>
      <c r="B224" s="137">
        <v>12517</v>
      </c>
      <c r="C224" s="137"/>
      <c r="D224" s="137">
        <f t="shared" si="3"/>
        <v>12517</v>
      </c>
      <c r="E224" s="137">
        <v>-807.01</v>
      </c>
      <c r="F224" s="137">
        <v>11709.99</v>
      </c>
      <c r="G224" s="130" t="s">
        <v>81</v>
      </c>
    </row>
    <row r="225" s="130" customFormat="1" ht="18" customHeight="1" spans="1:7">
      <c r="A225" s="138" t="s">
        <v>238</v>
      </c>
      <c r="B225" s="137"/>
      <c r="C225" s="137"/>
      <c r="D225" s="137">
        <f t="shared" si="3"/>
        <v>0</v>
      </c>
      <c r="E225" s="137">
        <v>4716.77</v>
      </c>
      <c r="F225" s="137">
        <v>4716.77</v>
      </c>
      <c r="G225" s="130" t="s">
        <v>81</v>
      </c>
    </row>
    <row r="226" s="130" customFormat="1" ht="18" customHeight="1" spans="1:7">
      <c r="A226" s="138" t="s">
        <v>239</v>
      </c>
      <c r="B226" s="137">
        <v>38</v>
      </c>
      <c r="C226" s="137"/>
      <c r="D226" s="137">
        <f t="shared" si="3"/>
        <v>38</v>
      </c>
      <c r="E226" s="137">
        <v>0.0399999999999991</v>
      </c>
      <c r="F226" s="137">
        <v>38.04</v>
      </c>
      <c r="G226" s="130" t="s">
        <v>81</v>
      </c>
    </row>
    <row r="227" s="130" customFormat="1" ht="18" customHeight="1" spans="1:7">
      <c r="A227" s="138" t="s">
        <v>240</v>
      </c>
      <c r="B227" s="137">
        <v>25</v>
      </c>
      <c r="C227" s="137"/>
      <c r="D227" s="137">
        <f t="shared" si="3"/>
        <v>25</v>
      </c>
      <c r="E227" s="137">
        <v>1114.84</v>
      </c>
      <c r="F227" s="137">
        <v>1139.84</v>
      </c>
      <c r="G227" s="130" t="s">
        <v>79</v>
      </c>
    </row>
    <row r="228" s="130" customFormat="1" ht="18" customHeight="1" spans="1:7">
      <c r="A228" s="138" t="s">
        <v>241</v>
      </c>
      <c r="B228" s="137">
        <v>25</v>
      </c>
      <c r="C228" s="137"/>
      <c r="D228" s="137">
        <f t="shared" si="3"/>
        <v>25</v>
      </c>
      <c r="E228" s="137">
        <v>0</v>
      </c>
      <c r="F228" s="137">
        <v>25</v>
      </c>
      <c r="G228" s="130" t="s">
        <v>81</v>
      </c>
    </row>
    <row r="229" s="130" customFormat="1" ht="18" customHeight="1" spans="1:7">
      <c r="A229" s="138" t="s">
        <v>242</v>
      </c>
      <c r="B229" s="137"/>
      <c r="C229" s="137"/>
      <c r="D229" s="137">
        <f t="shared" si="3"/>
        <v>0</v>
      </c>
      <c r="E229" s="137">
        <v>180</v>
      </c>
      <c r="F229" s="137">
        <v>180</v>
      </c>
      <c r="G229" s="130" t="s">
        <v>81</v>
      </c>
    </row>
    <row r="230" s="130" customFormat="1" ht="18" customHeight="1" spans="1:7">
      <c r="A230" s="138" t="s">
        <v>243</v>
      </c>
      <c r="B230" s="137"/>
      <c r="C230" s="137"/>
      <c r="D230" s="137">
        <f t="shared" si="3"/>
        <v>0</v>
      </c>
      <c r="E230" s="137">
        <v>934.84</v>
      </c>
      <c r="F230" s="137">
        <v>934.84</v>
      </c>
      <c r="G230" s="130" t="s">
        <v>81</v>
      </c>
    </row>
    <row r="231" s="130" customFormat="1" ht="18" customHeight="1" spans="1:7">
      <c r="A231" s="138" t="s">
        <v>244</v>
      </c>
      <c r="B231" s="137">
        <v>3047</v>
      </c>
      <c r="C231" s="137"/>
      <c r="D231" s="137">
        <f t="shared" si="3"/>
        <v>3047</v>
      </c>
      <c r="E231" s="137">
        <v>426.64</v>
      </c>
      <c r="F231" s="137">
        <v>3473.64</v>
      </c>
      <c r="G231" s="130" t="s">
        <v>79</v>
      </c>
    </row>
    <row r="232" s="130" customFormat="1" ht="18" customHeight="1" spans="1:7">
      <c r="A232" s="138" t="s">
        <v>245</v>
      </c>
      <c r="B232" s="137">
        <v>600</v>
      </c>
      <c r="C232" s="137"/>
      <c r="D232" s="137">
        <f t="shared" si="3"/>
        <v>600</v>
      </c>
      <c r="E232" s="137">
        <v>0</v>
      </c>
      <c r="F232" s="137">
        <v>600</v>
      </c>
      <c r="G232" s="130" t="s">
        <v>81</v>
      </c>
    </row>
    <row r="233" s="130" customFormat="1" ht="18" customHeight="1" spans="1:7">
      <c r="A233" s="138" t="s">
        <v>246</v>
      </c>
      <c r="B233" s="137">
        <v>482</v>
      </c>
      <c r="C233" s="137"/>
      <c r="D233" s="137">
        <f t="shared" si="3"/>
        <v>482</v>
      </c>
      <c r="E233" s="137">
        <v>94</v>
      </c>
      <c r="F233" s="137">
        <v>576</v>
      </c>
      <c r="G233" s="130" t="s">
        <v>81</v>
      </c>
    </row>
    <row r="234" s="130" customFormat="1" ht="18" customHeight="1" spans="1:7">
      <c r="A234" s="138" t="s">
        <v>247</v>
      </c>
      <c r="B234" s="137">
        <v>487</v>
      </c>
      <c r="C234" s="137"/>
      <c r="D234" s="137">
        <f t="shared" si="3"/>
        <v>487</v>
      </c>
      <c r="E234" s="137">
        <v>-0.360000000000014</v>
      </c>
      <c r="F234" s="137">
        <v>486.64</v>
      </c>
      <c r="G234" s="130" t="s">
        <v>81</v>
      </c>
    </row>
    <row r="235" s="130" customFormat="1" ht="18" customHeight="1" spans="1:7">
      <c r="A235" s="138" t="s">
        <v>248</v>
      </c>
      <c r="B235" s="137">
        <v>1478</v>
      </c>
      <c r="C235" s="137"/>
      <c r="D235" s="137">
        <f t="shared" si="3"/>
        <v>1478</v>
      </c>
      <c r="E235" s="137">
        <v>333</v>
      </c>
      <c r="F235" s="137">
        <v>1811</v>
      </c>
      <c r="G235" s="130" t="s">
        <v>81</v>
      </c>
    </row>
    <row r="236" s="130" customFormat="1" ht="18" customHeight="1" spans="1:7">
      <c r="A236" s="138" t="s">
        <v>249</v>
      </c>
      <c r="B236" s="137">
        <v>812</v>
      </c>
      <c r="C236" s="137"/>
      <c r="D236" s="137">
        <f t="shared" si="3"/>
        <v>812</v>
      </c>
      <c r="E236" s="137">
        <v>335.94</v>
      </c>
      <c r="F236" s="137">
        <v>1147.94</v>
      </c>
      <c r="G236" s="130" t="s">
        <v>79</v>
      </c>
    </row>
    <row r="237" s="130" customFormat="1" ht="18" customHeight="1" spans="1:7">
      <c r="A237" s="138" t="s">
        <v>250</v>
      </c>
      <c r="B237" s="137">
        <v>626</v>
      </c>
      <c r="C237" s="137"/>
      <c r="D237" s="137">
        <f t="shared" si="3"/>
        <v>626</v>
      </c>
      <c r="E237" s="137">
        <v>200.6</v>
      </c>
      <c r="F237" s="137">
        <v>826.6</v>
      </c>
      <c r="G237" s="130" t="s">
        <v>81</v>
      </c>
    </row>
    <row r="238" s="130" customFormat="1" ht="18" customHeight="1" spans="1:7">
      <c r="A238" s="138" t="s">
        <v>251</v>
      </c>
      <c r="B238" s="137"/>
      <c r="C238" s="137"/>
      <c r="D238" s="137">
        <f t="shared" si="3"/>
        <v>0</v>
      </c>
      <c r="E238" s="137">
        <v>13.7</v>
      </c>
      <c r="F238" s="137">
        <v>13.7</v>
      </c>
      <c r="G238" s="130" t="s">
        <v>81</v>
      </c>
    </row>
    <row r="239" s="130" customFormat="1" ht="18" customHeight="1" spans="1:7">
      <c r="A239" s="138" t="s">
        <v>252</v>
      </c>
      <c r="B239" s="137">
        <v>18</v>
      </c>
      <c r="C239" s="137"/>
      <c r="D239" s="137">
        <f t="shared" si="3"/>
        <v>18</v>
      </c>
      <c r="E239" s="137">
        <v>102</v>
      </c>
      <c r="F239" s="137">
        <v>120</v>
      </c>
      <c r="G239" s="130" t="s">
        <v>81</v>
      </c>
    </row>
    <row r="240" s="130" customFormat="1" ht="18" customHeight="1" spans="1:7">
      <c r="A240" s="138" t="s">
        <v>253</v>
      </c>
      <c r="B240" s="137">
        <v>168</v>
      </c>
      <c r="C240" s="137"/>
      <c r="D240" s="137">
        <f t="shared" si="3"/>
        <v>168</v>
      </c>
      <c r="E240" s="137">
        <v>19.64</v>
      </c>
      <c r="F240" s="137">
        <v>187.64</v>
      </c>
      <c r="G240" s="130" t="s">
        <v>81</v>
      </c>
    </row>
    <row r="241" s="130" customFormat="1" ht="18" customHeight="1" spans="1:7">
      <c r="A241" s="138" t="s">
        <v>254</v>
      </c>
      <c r="B241" s="137">
        <v>1054</v>
      </c>
      <c r="C241" s="137"/>
      <c r="D241" s="137">
        <f t="shared" si="3"/>
        <v>1054</v>
      </c>
      <c r="E241" s="137">
        <v>621.54</v>
      </c>
      <c r="F241" s="137">
        <v>1675.54</v>
      </c>
      <c r="G241" s="130" t="s">
        <v>79</v>
      </c>
    </row>
    <row r="242" s="130" customFormat="1" ht="18" customHeight="1" spans="1:7">
      <c r="A242" s="138" t="s">
        <v>255</v>
      </c>
      <c r="B242" s="137">
        <v>644</v>
      </c>
      <c r="C242" s="137"/>
      <c r="D242" s="137">
        <f t="shared" si="3"/>
        <v>644</v>
      </c>
      <c r="E242" s="137">
        <v>-52.11</v>
      </c>
      <c r="F242" s="137">
        <v>591.89</v>
      </c>
      <c r="G242" s="130" t="s">
        <v>81</v>
      </c>
    </row>
    <row r="243" s="130" customFormat="1" ht="18" customHeight="1" spans="1:7">
      <c r="A243" s="138" t="s">
        <v>256</v>
      </c>
      <c r="B243" s="137"/>
      <c r="C243" s="137"/>
      <c r="D243" s="137">
        <f t="shared" si="3"/>
        <v>0</v>
      </c>
      <c r="E243" s="137">
        <v>133.17</v>
      </c>
      <c r="F243" s="137">
        <v>133.17</v>
      </c>
      <c r="G243" s="130" t="s">
        <v>81</v>
      </c>
    </row>
    <row r="244" s="130" customFormat="1" ht="18" customHeight="1" spans="1:7">
      <c r="A244" s="138" t="s">
        <v>257</v>
      </c>
      <c r="B244" s="137">
        <v>102</v>
      </c>
      <c r="C244" s="137"/>
      <c r="D244" s="137">
        <f t="shared" si="3"/>
        <v>102</v>
      </c>
      <c r="E244" s="137">
        <v>379.59</v>
      </c>
      <c r="F244" s="137">
        <v>481.59</v>
      </c>
      <c r="G244" s="130" t="s">
        <v>81</v>
      </c>
    </row>
    <row r="245" s="130" customFormat="1" ht="18" customHeight="1" spans="1:7">
      <c r="A245" s="138" t="s">
        <v>258</v>
      </c>
      <c r="B245" s="137">
        <v>144</v>
      </c>
      <c r="C245" s="137"/>
      <c r="D245" s="137">
        <f t="shared" si="3"/>
        <v>144</v>
      </c>
      <c r="E245" s="137">
        <v>274.89</v>
      </c>
      <c r="F245" s="137">
        <v>418.89</v>
      </c>
      <c r="G245" s="130" t="s">
        <v>81</v>
      </c>
    </row>
    <row r="246" s="130" customFormat="1" ht="18" customHeight="1" spans="1:7">
      <c r="A246" s="138" t="s">
        <v>259</v>
      </c>
      <c r="B246" s="137">
        <v>164</v>
      </c>
      <c r="C246" s="137"/>
      <c r="D246" s="137">
        <f t="shared" si="3"/>
        <v>164</v>
      </c>
      <c r="E246" s="137">
        <v>-114</v>
      </c>
      <c r="F246" s="137">
        <v>50</v>
      </c>
      <c r="G246" s="130" t="s">
        <v>81</v>
      </c>
    </row>
    <row r="247" s="130" customFormat="1" ht="18" customHeight="1" spans="1:7">
      <c r="A247" s="138" t="s">
        <v>260</v>
      </c>
      <c r="B247" s="137">
        <v>768</v>
      </c>
      <c r="C247" s="137"/>
      <c r="D247" s="137">
        <f t="shared" si="3"/>
        <v>768</v>
      </c>
      <c r="E247" s="137">
        <v>1247.43</v>
      </c>
      <c r="F247" s="137">
        <v>2015.43</v>
      </c>
      <c r="G247" s="130" t="s">
        <v>79</v>
      </c>
    </row>
    <row r="248" s="130" customFormat="1" ht="18" customHeight="1" spans="1:7">
      <c r="A248" s="138" t="s">
        <v>80</v>
      </c>
      <c r="B248" s="137">
        <v>128</v>
      </c>
      <c r="C248" s="137"/>
      <c r="D248" s="137">
        <f t="shared" si="3"/>
        <v>128</v>
      </c>
      <c r="E248" s="137">
        <v>10.81</v>
      </c>
      <c r="F248" s="137">
        <v>138.81</v>
      </c>
      <c r="G248" s="130" t="s">
        <v>81</v>
      </c>
    </row>
    <row r="249" s="130" customFormat="1" ht="18" customHeight="1" spans="1:7">
      <c r="A249" s="138" t="s">
        <v>261</v>
      </c>
      <c r="B249" s="137"/>
      <c r="C249" s="137"/>
      <c r="D249" s="137">
        <f t="shared" si="3"/>
        <v>0</v>
      </c>
      <c r="E249" s="137">
        <v>39.12</v>
      </c>
      <c r="F249" s="137">
        <v>39.12</v>
      </c>
      <c r="G249" s="130" t="s">
        <v>81</v>
      </c>
    </row>
    <row r="250" s="130" customFormat="1" ht="18" customHeight="1" spans="1:7">
      <c r="A250" s="138" t="s">
        <v>262</v>
      </c>
      <c r="B250" s="137">
        <v>18</v>
      </c>
      <c r="C250" s="137"/>
      <c r="D250" s="137">
        <f t="shared" si="3"/>
        <v>18</v>
      </c>
      <c r="E250" s="137">
        <v>18.24</v>
      </c>
      <c r="F250" s="137">
        <v>36.24</v>
      </c>
      <c r="G250" s="130" t="s">
        <v>81</v>
      </c>
    </row>
    <row r="251" s="130" customFormat="1" ht="18" customHeight="1" spans="1:7">
      <c r="A251" s="138" t="s">
        <v>263</v>
      </c>
      <c r="B251" s="137">
        <v>361</v>
      </c>
      <c r="C251" s="137"/>
      <c r="D251" s="137">
        <f t="shared" si="3"/>
        <v>361</v>
      </c>
      <c r="E251" s="137">
        <v>113.4</v>
      </c>
      <c r="F251" s="137">
        <v>474.4</v>
      </c>
      <c r="G251" s="130" t="s">
        <v>81</v>
      </c>
    </row>
    <row r="252" s="130" customFormat="1" ht="18" customHeight="1" spans="1:7">
      <c r="A252" s="138" t="s">
        <v>264</v>
      </c>
      <c r="B252" s="137">
        <v>261</v>
      </c>
      <c r="C252" s="137"/>
      <c r="D252" s="137">
        <f t="shared" si="3"/>
        <v>261</v>
      </c>
      <c r="E252" s="137">
        <v>1065.86</v>
      </c>
      <c r="F252" s="137">
        <v>1326.86</v>
      </c>
      <c r="G252" s="130" t="s">
        <v>81</v>
      </c>
    </row>
    <row r="253" s="130" customFormat="1" ht="18" customHeight="1" spans="1:7">
      <c r="A253" s="138" t="s">
        <v>265</v>
      </c>
      <c r="B253" s="137">
        <v>46</v>
      </c>
      <c r="C253" s="137"/>
      <c r="D253" s="137">
        <f t="shared" si="3"/>
        <v>46</v>
      </c>
      <c r="E253" s="137">
        <v>5.72</v>
      </c>
      <c r="F253" s="137">
        <v>51.72</v>
      </c>
      <c r="G253" s="130" t="s">
        <v>79</v>
      </c>
    </row>
    <row r="254" s="130" customFormat="1" ht="18" customHeight="1" spans="1:7">
      <c r="A254" s="138" t="s">
        <v>80</v>
      </c>
      <c r="B254" s="137">
        <v>46</v>
      </c>
      <c r="C254" s="137"/>
      <c r="D254" s="137">
        <f t="shared" si="3"/>
        <v>46</v>
      </c>
      <c r="E254" s="137">
        <v>1.22</v>
      </c>
      <c r="F254" s="137">
        <v>47.22</v>
      </c>
      <c r="G254" s="130" t="s">
        <v>81</v>
      </c>
    </row>
    <row r="255" s="130" customFormat="1" ht="18" customHeight="1" spans="1:7">
      <c r="A255" s="138" t="s">
        <v>266</v>
      </c>
      <c r="B255" s="137"/>
      <c r="C255" s="137"/>
      <c r="D255" s="137">
        <f t="shared" si="3"/>
        <v>0</v>
      </c>
      <c r="E255" s="137">
        <v>4.5</v>
      </c>
      <c r="F255" s="137">
        <v>4.5</v>
      </c>
      <c r="G255" s="130" t="s">
        <v>81</v>
      </c>
    </row>
    <row r="256" s="130" customFormat="1" ht="18" customHeight="1" spans="1:7">
      <c r="A256" s="138" t="s">
        <v>267</v>
      </c>
      <c r="B256" s="137">
        <v>3141</v>
      </c>
      <c r="C256" s="137"/>
      <c r="D256" s="137">
        <f t="shared" si="3"/>
        <v>3141</v>
      </c>
      <c r="E256" s="137">
        <v>699</v>
      </c>
      <c r="F256" s="137">
        <v>3840</v>
      </c>
      <c r="G256" s="130" t="s">
        <v>79</v>
      </c>
    </row>
    <row r="257" s="130" customFormat="1" ht="18" customHeight="1" spans="1:7">
      <c r="A257" s="138" t="s">
        <v>268</v>
      </c>
      <c r="B257" s="137">
        <v>733</v>
      </c>
      <c r="C257" s="137"/>
      <c r="D257" s="137">
        <f t="shared" si="3"/>
        <v>733</v>
      </c>
      <c r="E257" s="137">
        <v>-6</v>
      </c>
      <c r="F257" s="137">
        <v>727</v>
      </c>
      <c r="G257" s="130" t="s">
        <v>81</v>
      </c>
    </row>
    <row r="258" s="130" customFormat="1" ht="18" customHeight="1" spans="1:7">
      <c r="A258" s="138" t="s">
        <v>269</v>
      </c>
      <c r="B258" s="137">
        <v>2408</v>
      </c>
      <c r="C258" s="137"/>
      <c r="D258" s="137">
        <f t="shared" si="3"/>
        <v>2408</v>
      </c>
      <c r="E258" s="137">
        <v>705</v>
      </c>
      <c r="F258" s="137">
        <v>3113</v>
      </c>
      <c r="G258" s="130" t="s">
        <v>81</v>
      </c>
    </row>
    <row r="259" s="130" customFormat="1" ht="18" customHeight="1" spans="1:7">
      <c r="A259" s="138" t="s">
        <v>270</v>
      </c>
      <c r="B259" s="137">
        <v>151</v>
      </c>
      <c r="C259" s="137"/>
      <c r="D259" s="137">
        <f t="shared" si="3"/>
        <v>151</v>
      </c>
      <c r="E259" s="137">
        <v>23.13</v>
      </c>
      <c r="F259" s="137">
        <v>174.13</v>
      </c>
      <c r="G259" s="130" t="s">
        <v>79</v>
      </c>
    </row>
    <row r="260" s="130" customFormat="1" ht="18" customHeight="1" spans="1:7">
      <c r="A260" s="138" t="s">
        <v>271</v>
      </c>
      <c r="B260" s="137">
        <v>121</v>
      </c>
      <c r="C260" s="137"/>
      <c r="D260" s="137">
        <f t="shared" si="3"/>
        <v>121</v>
      </c>
      <c r="E260" s="137">
        <v>23.13</v>
      </c>
      <c r="F260" s="137">
        <v>144.13</v>
      </c>
      <c r="G260" s="130" t="s">
        <v>81</v>
      </c>
    </row>
    <row r="261" s="130" customFormat="1" ht="18" customHeight="1" spans="1:7">
      <c r="A261" s="138" t="s">
        <v>272</v>
      </c>
      <c r="B261" s="137">
        <v>30</v>
      </c>
      <c r="C261" s="137"/>
      <c r="D261" s="137">
        <f t="shared" ref="D261:D324" si="4">B261+C261</f>
        <v>30</v>
      </c>
      <c r="E261" s="137">
        <v>0</v>
      </c>
      <c r="F261" s="137">
        <v>30</v>
      </c>
      <c r="G261" s="130" t="s">
        <v>81</v>
      </c>
    </row>
    <row r="262" s="130" customFormat="1" ht="18" customHeight="1" spans="1:7">
      <c r="A262" s="138" t="s">
        <v>273</v>
      </c>
      <c r="B262" s="137">
        <v>4470</v>
      </c>
      <c r="C262" s="137"/>
      <c r="D262" s="137">
        <f t="shared" si="4"/>
        <v>4470</v>
      </c>
      <c r="E262" s="137">
        <v>67</v>
      </c>
      <c r="F262" s="137">
        <v>4537</v>
      </c>
      <c r="G262" s="130" t="s">
        <v>79</v>
      </c>
    </row>
    <row r="263" s="130" customFormat="1" ht="18" customHeight="1" spans="1:7">
      <c r="A263" s="138" t="s">
        <v>274</v>
      </c>
      <c r="B263" s="137">
        <v>2751</v>
      </c>
      <c r="C263" s="137"/>
      <c r="D263" s="137">
        <f t="shared" si="4"/>
        <v>2751</v>
      </c>
      <c r="E263" s="137">
        <v>-2464</v>
      </c>
      <c r="F263" s="137">
        <v>287</v>
      </c>
      <c r="G263" s="130" t="s">
        <v>81</v>
      </c>
    </row>
    <row r="264" s="130" customFormat="1" ht="18" customHeight="1" spans="1:7">
      <c r="A264" s="138" t="s">
        <v>275</v>
      </c>
      <c r="B264" s="137">
        <v>1719</v>
      </c>
      <c r="C264" s="137"/>
      <c r="D264" s="137">
        <f t="shared" si="4"/>
        <v>1719</v>
      </c>
      <c r="E264" s="137">
        <v>2531</v>
      </c>
      <c r="F264" s="137">
        <v>4250</v>
      </c>
      <c r="G264" s="130" t="s">
        <v>81</v>
      </c>
    </row>
    <row r="265" s="130" customFormat="1" ht="18" customHeight="1" spans="1:7">
      <c r="A265" s="138" t="s">
        <v>276</v>
      </c>
      <c r="B265" s="137">
        <v>531</v>
      </c>
      <c r="C265" s="137"/>
      <c r="D265" s="137">
        <f t="shared" si="4"/>
        <v>531</v>
      </c>
      <c r="E265" s="137">
        <v>-123.55</v>
      </c>
      <c r="F265" s="137">
        <v>407.45</v>
      </c>
      <c r="G265" s="130" t="s">
        <v>79</v>
      </c>
    </row>
    <row r="266" s="130" customFormat="1" ht="18" customHeight="1" spans="1:7">
      <c r="A266" s="138" t="s">
        <v>277</v>
      </c>
      <c r="B266" s="137">
        <v>531</v>
      </c>
      <c r="C266" s="137"/>
      <c r="D266" s="137">
        <f t="shared" si="4"/>
        <v>531</v>
      </c>
      <c r="E266" s="137">
        <v>-123.55</v>
      </c>
      <c r="F266" s="137">
        <v>407.45</v>
      </c>
      <c r="G266" s="130" t="s">
        <v>81</v>
      </c>
    </row>
    <row r="267" s="130" customFormat="1" ht="18" customHeight="1" spans="1:7">
      <c r="A267" s="138" t="s">
        <v>278</v>
      </c>
      <c r="B267" s="137">
        <v>1936</v>
      </c>
      <c r="C267" s="137"/>
      <c r="D267" s="137">
        <f t="shared" si="4"/>
        <v>1936</v>
      </c>
      <c r="E267" s="137">
        <v>3564.33</v>
      </c>
      <c r="F267" s="137">
        <v>5500.33</v>
      </c>
      <c r="G267" s="130" t="s">
        <v>79</v>
      </c>
    </row>
    <row r="268" s="130" customFormat="1" ht="18" customHeight="1" spans="1:7">
      <c r="A268" s="138" t="s">
        <v>279</v>
      </c>
      <c r="B268" s="137">
        <v>1888</v>
      </c>
      <c r="C268" s="137"/>
      <c r="D268" s="137">
        <f t="shared" si="4"/>
        <v>1888</v>
      </c>
      <c r="E268" s="137">
        <v>3572.33</v>
      </c>
      <c r="F268" s="137">
        <v>5460.33</v>
      </c>
      <c r="G268" s="130" t="s">
        <v>81</v>
      </c>
    </row>
    <row r="269" s="130" customFormat="1" ht="18" customHeight="1" spans="1:7">
      <c r="A269" s="138" t="s">
        <v>280</v>
      </c>
      <c r="B269" s="137">
        <v>48</v>
      </c>
      <c r="C269" s="137"/>
      <c r="D269" s="137">
        <f t="shared" si="4"/>
        <v>48</v>
      </c>
      <c r="E269" s="137">
        <v>-8</v>
      </c>
      <c r="F269" s="137">
        <v>40</v>
      </c>
      <c r="G269" s="130" t="s">
        <v>81</v>
      </c>
    </row>
    <row r="270" s="130" customFormat="1" ht="18" customHeight="1" spans="1:7">
      <c r="A270" s="138" t="s">
        <v>281</v>
      </c>
      <c r="B270" s="137">
        <v>20</v>
      </c>
      <c r="C270" s="137"/>
      <c r="D270" s="137">
        <f t="shared" si="4"/>
        <v>20</v>
      </c>
      <c r="E270" s="137">
        <v>113.95</v>
      </c>
      <c r="F270" s="137">
        <v>133.95</v>
      </c>
      <c r="G270" s="130" t="s">
        <v>79</v>
      </c>
    </row>
    <row r="271" s="130" customFormat="1" ht="18" customHeight="1" spans="1:7">
      <c r="A271" s="138" t="s">
        <v>80</v>
      </c>
      <c r="B271" s="137"/>
      <c r="C271" s="137"/>
      <c r="D271" s="137">
        <f t="shared" si="4"/>
        <v>0</v>
      </c>
      <c r="E271" s="137">
        <v>76.45</v>
      </c>
      <c r="F271" s="137">
        <v>76.45</v>
      </c>
      <c r="G271" s="130" t="s">
        <v>81</v>
      </c>
    </row>
    <row r="272" s="130" customFormat="1" ht="18" customHeight="1" spans="1:7">
      <c r="A272" s="138" t="s">
        <v>82</v>
      </c>
      <c r="B272" s="137"/>
      <c r="C272" s="137"/>
      <c r="D272" s="137">
        <f t="shared" si="4"/>
        <v>0</v>
      </c>
      <c r="E272" s="137">
        <v>5</v>
      </c>
      <c r="F272" s="137">
        <v>5</v>
      </c>
      <c r="G272" s="130" t="s">
        <v>81</v>
      </c>
    </row>
    <row r="273" s="130" customFormat="1" ht="18" customHeight="1" spans="1:7">
      <c r="A273" s="138" t="s">
        <v>282</v>
      </c>
      <c r="B273" s="137">
        <v>20</v>
      </c>
      <c r="C273" s="137"/>
      <c r="D273" s="137">
        <f t="shared" si="4"/>
        <v>20</v>
      </c>
      <c r="E273" s="137">
        <v>0</v>
      </c>
      <c r="F273" s="137">
        <v>20</v>
      </c>
      <c r="G273" s="130" t="s">
        <v>81</v>
      </c>
    </row>
    <row r="274" s="130" customFormat="1" ht="18" customHeight="1" spans="1:7">
      <c r="A274" s="138" t="s">
        <v>283</v>
      </c>
      <c r="B274" s="137"/>
      <c r="C274" s="137"/>
      <c r="D274" s="137">
        <f t="shared" si="4"/>
        <v>0</v>
      </c>
      <c r="E274" s="137">
        <v>32.5</v>
      </c>
      <c r="F274" s="137">
        <v>32.5</v>
      </c>
      <c r="G274" s="130" t="s">
        <v>81</v>
      </c>
    </row>
    <row r="275" s="130" customFormat="1" ht="18" customHeight="1" spans="1:7">
      <c r="A275" s="138" t="s">
        <v>284</v>
      </c>
      <c r="B275" s="137">
        <v>640</v>
      </c>
      <c r="C275" s="137"/>
      <c r="D275" s="137">
        <f t="shared" si="4"/>
        <v>640</v>
      </c>
      <c r="E275" s="137">
        <v>188.82</v>
      </c>
      <c r="F275" s="137">
        <v>828.82</v>
      </c>
      <c r="G275" s="130" t="s">
        <v>79</v>
      </c>
    </row>
    <row r="276" s="130" customFormat="1" ht="18" customHeight="1" spans="1:7">
      <c r="A276" s="138" t="s">
        <v>285</v>
      </c>
      <c r="B276" s="137">
        <v>640</v>
      </c>
      <c r="C276" s="137"/>
      <c r="D276" s="137">
        <f t="shared" si="4"/>
        <v>640</v>
      </c>
      <c r="E276" s="137">
        <v>188.82</v>
      </c>
      <c r="F276" s="137">
        <v>828.82</v>
      </c>
      <c r="G276" s="130" t="s">
        <v>81</v>
      </c>
    </row>
    <row r="277" s="130" customFormat="1" ht="18" customHeight="1" spans="1:7">
      <c r="A277" s="135" t="s">
        <v>286</v>
      </c>
      <c r="B277" s="137">
        <v>41020</v>
      </c>
      <c r="C277" s="137"/>
      <c r="D277" s="137">
        <f t="shared" si="4"/>
        <v>41020</v>
      </c>
      <c r="E277" s="137">
        <v>13084.45</v>
      </c>
      <c r="F277" s="137">
        <v>54104.45</v>
      </c>
      <c r="G277" s="130" t="s">
        <v>77</v>
      </c>
    </row>
    <row r="278" s="130" customFormat="1" ht="18" customHeight="1" spans="1:7">
      <c r="A278" s="138" t="s">
        <v>287</v>
      </c>
      <c r="B278" s="137">
        <v>554</v>
      </c>
      <c r="C278" s="137"/>
      <c r="D278" s="137">
        <f t="shared" si="4"/>
        <v>554</v>
      </c>
      <c r="E278" s="137">
        <v>809.01</v>
      </c>
      <c r="F278" s="137">
        <v>1363.01</v>
      </c>
      <c r="G278" s="130" t="s">
        <v>79</v>
      </c>
    </row>
    <row r="279" s="130" customFormat="1" ht="18" customHeight="1" spans="1:7">
      <c r="A279" s="138" t="s">
        <v>80</v>
      </c>
      <c r="B279" s="137">
        <v>383</v>
      </c>
      <c r="C279" s="137"/>
      <c r="D279" s="137">
        <f t="shared" si="4"/>
        <v>383</v>
      </c>
      <c r="E279" s="137">
        <v>917.85</v>
      </c>
      <c r="F279" s="137">
        <v>1300.85</v>
      </c>
      <c r="G279" s="130" t="s">
        <v>81</v>
      </c>
    </row>
    <row r="280" s="130" customFormat="1" ht="18" customHeight="1" spans="1:7">
      <c r="A280" s="138" t="s">
        <v>288</v>
      </c>
      <c r="B280" s="137">
        <v>171</v>
      </c>
      <c r="C280" s="137"/>
      <c r="D280" s="137">
        <f t="shared" si="4"/>
        <v>171</v>
      </c>
      <c r="E280" s="137">
        <v>-108.84</v>
      </c>
      <c r="F280" s="137">
        <v>62.16</v>
      </c>
      <c r="G280" s="130" t="s">
        <v>81</v>
      </c>
    </row>
    <row r="281" s="130" customFormat="1" ht="18" customHeight="1" spans="1:7">
      <c r="A281" s="138" t="s">
        <v>289</v>
      </c>
      <c r="B281" s="137">
        <v>1755</v>
      </c>
      <c r="C281" s="137"/>
      <c r="D281" s="137">
        <f t="shared" si="4"/>
        <v>1755</v>
      </c>
      <c r="E281" s="137">
        <v>-1580.28</v>
      </c>
      <c r="F281" s="137">
        <v>174.72</v>
      </c>
      <c r="G281" s="130" t="s">
        <v>79</v>
      </c>
    </row>
    <row r="282" s="130" customFormat="1" ht="18" customHeight="1" spans="1:7">
      <c r="A282" s="138" t="s">
        <v>290</v>
      </c>
      <c r="B282" s="137">
        <v>310</v>
      </c>
      <c r="C282" s="137"/>
      <c r="D282" s="137">
        <f t="shared" si="4"/>
        <v>310</v>
      </c>
      <c r="E282" s="137">
        <v>-300</v>
      </c>
      <c r="F282" s="137">
        <v>10</v>
      </c>
      <c r="G282" s="130" t="s">
        <v>81</v>
      </c>
    </row>
    <row r="283" s="130" customFormat="1" ht="18" customHeight="1" spans="1:7">
      <c r="A283" s="138" t="s">
        <v>291</v>
      </c>
      <c r="B283" s="137">
        <v>4</v>
      </c>
      <c r="C283" s="137"/>
      <c r="D283" s="137">
        <f t="shared" si="4"/>
        <v>4</v>
      </c>
      <c r="E283" s="137">
        <v>-0.17</v>
      </c>
      <c r="F283" s="137">
        <v>3.83</v>
      </c>
      <c r="G283" s="130" t="s">
        <v>81</v>
      </c>
    </row>
    <row r="284" s="130" customFormat="1" ht="18" customHeight="1" spans="1:7">
      <c r="A284" s="138" t="s">
        <v>292</v>
      </c>
      <c r="B284" s="137">
        <v>1200</v>
      </c>
      <c r="C284" s="137"/>
      <c r="D284" s="137">
        <f t="shared" si="4"/>
        <v>1200</v>
      </c>
      <c r="E284" s="137">
        <v>-1200</v>
      </c>
      <c r="F284" s="137"/>
      <c r="G284" s="130" t="s">
        <v>81</v>
      </c>
    </row>
    <row r="285" s="130" customFormat="1" ht="18" customHeight="1" spans="1:7">
      <c r="A285" s="138" t="s">
        <v>293</v>
      </c>
      <c r="B285" s="137">
        <v>241</v>
      </c>
      <c r="C285" s="137"/>
      <c r="D285" s="137">
        <f t="shared" si="4"/>
        <v>241</v>
      </c>
      <c r="E285" s="137">
        <v>-80.11</v>
      </c>
      <c r="F285" s="137">
        <v>160.89</v>
      </c>
      <c r="G285" s="130" t="s">
        <v>81</v>
      </c>
    </row>
    <row r="286" s="130" customFormat="1" ht="18" customHeight="1" spans="1:7">
      <c r="A286" s="138" t="s">
        <v>294</v>
      </c>
      <c r="B286" s="137">
        <v>5436</v>
      </c>
      <c r="C286" s="137"/>
      <c r="D286" s="137">
        <f t="shared" si="4"/>
        <v>5436</v>
      </c>
      <c r="E286" s="137">
        <v>7572.76</v>
      </c>
      <c r="F286" s="137">
        <v>13008.76</v>
      </c>
      <c r="G286" s="130" t="s">
        <v>79</v>
      </c>
    </row>
    <row r="287" s="130" customFormat="1" ht="18" customHeight="1" spans="1:7">
      <c r="A287" s="138" t="s">
        <v>295</v>
      </c>
      <c r="B287" s="137">
        <v>4455</v>
      </c>
      <c r="C287" s="137"/>
      <c r="D287" s="137">
        <f t="shared" si="4"/>
        <v>4455</v>
      </c>
      <c r="E287" s="137">
        <v>2516.03</v>
      </c>
      <c r="F287" s="137">
        <v>6971.03</v>
      </c>
      <c r="G287" s="130" t="s">
        <v>81</v>
      </c>
    </row>
    <row r="288" s="130" customFormat="1" ht="18" customHeight="1" spans="1:7">
      <c r="A288" s="138" t="s">
        <v>296</v>
      </c>
      <c r="B288" s="137">
        <v>981</v>
      </c>
      <c r="C288" s="137"/>
      <c r="D288" s="137">
        <f t="shared" si="4"/>
        <v>981</v>
      </c>
      <c r="E288" s="137">
        <v>5056.73</v>
      </c>
      <c r="F288" s="137">
        <v>6037.73</v>
      </c>
      <c r="G288" s="130" t="s">
        <v>81</v>
      </c>
    </row>
    <row r="289" s="130" customFormat="1" ht="18" customHeight="1" spans="1:7">
      <c r="A289" s="138" t="s">
        <v>297</v>
      </c>
      <c r="B289" s="137">
        <v>2629</v>
      </c>
      <c r="C289" s="137"/>
      <c r="D289" s="137">
        <f t="shared" si="4"/>
        <v>2629</v>
      </c>
      <c r="E289" s="137">
        <v>2481.28</v>
      </c>
      <c r="F289" s="137">
        <v>5110.28</v>
      </c>
      <c r="G289" s="130" t="s">
        <v>79</v>
      </c>
    </row>
    <row r="290" s="130" customFormat="1" ht="18" customHeight="1" spans="1:7">
      <c r="A290" s="138" t="s">
        <v>298</v>
      </c>
      <c r="B290" s="137">
        <v>414</v>
      </c>
      <c r="C290" s="137"/>
      <c r="D290" s="137">
        <f t="shared" si="4"/>
        <v>414</v>
      </c>
      <c r="E290" s="137">
        <v>115.06</v>
      </c>
      <c r="F290" s="137">
        <v>529.06</v>
      </c>
      <c r="G290" s="130" t="s">
        <v>81</v>
      </c>
    </row>
    <row r="291" s="130" customFormat="1" ht="18" customHeight="1" spans="1:7">
      <c r="A291" s="138" t="s">
        <v>299</v>
      </c>
      <c r="B291" s="137">
        <v>148</v>
      </c>
      <c r="C291" s="137"/>
      <c r="D291" s="137">
        <f t="shared" si="4"/>
        <v>148</v>
      </c>
      <c r="E291" s="137">
        <v>4.40000000000001</v>
      </c>
      <c r="F291" s="137">
        <v>152.4</v>
      </c>
      <c r="G291" s="130" t="s">
        <v>81</v>
      </c>
    </row>
    <row r="292" s="130" customFormat="1" ht="18" customHeight="1" spans="1:7">
      <c r="A292" s="138" t="s">
        <v>300</v>
      </c>
      <c r="B292" s="137">
        <v>47</v>
      </c>
      <c r="C292" s="137"/>
      <c r="D292" s="137">
        <f t="shared" si="4"/>
        <v>47</v>
      </c>
      <c r="E292" s="137">
        <v>192.06</v>
      </c>
      <c r="F292" s="137">
        <v>239.06</v>
      </c>
      <c r="G292" s="130" t="s">
        <v>81</v>
      </c>
    </row>
    <row r="293" s="130" customFormat="1" ht="18" customHeight="1" spans="1:7">
      <c r="A293" s="138" t="s">
        <v>301</v>
      </c>
      <c r="B293" s="137"/>
      <c r="C293" s="137"/>
      <c r="D293" s="137">
        <f t="shared" si="4"/>
        <v>0</v>
      </c>
      <c r="E293" s="137">
        <v>177.57</v>
      </c>
      <c r="F293" s="137">
        <v>177.57</v>
      </c>
      <c r="G293" s="130" t="s">
        <v>81</v>
      </c>
    </row>
    <row r="294" s="130" customFormat="1" ht="18" customHeight="1" spans="1:7">
      <c r="A294" s="138" t="s">
        <v>302</v>
      </c>
      <c r="B294" s="137">
        <v>1543</v>
      </c>
      <c r="C294" s="137"/>
      <c r="D294" s="137">
        <f t="shared" si="4"/>
        <v>1543</v>
      </c>
      <c r="E294" s="137">
        <v>1660.93</v>
      </c>
      <c r="F294" s="137">
        <v>3203.93</v>
      </c>
      <c r="G294" s="130" t="s">
        <v>81</v>
      </c>
    </row>
    <row r="295" s="130" customFormat="1" ht="18" customHeight="1" spans="1:7">
      <c r="A295" s="138" t="s">
        <v>303</v>
      </c>
      <c r="B295" s="137">
        <v>345</v>
      </c>
      <c r="C295" s="137"/>
      <c r="D295" s="137">
        <f t="shared" si="4"/>
        <v>345</v>
      </c>
      <c r="E295" s="137">
        <v>240.75</v>
      </c>
      <c r="F295" s="137">
        <v>585.75</v>
      </c>
      <c r="G295" s="130" t="s">
        <v>81</v>
      </c>
    </row>
    <row r="296" s="130" customFormat="1" ht="18" customHeight="1" spans="1:7">
      <c r="A296" s="138" t="s">
        <v>304</v>
      </c>
      <c r="B296" s="137">
        <v>132</v>
      </c>
      <c r="C296" s="137"/>
      <c r="D296" s="137">
        <f t="shared" si="4"/>
        <v>132</v>
      </c>
      <c r="E296" s="137">
        <v>90.51</v>
      </c>
      <c r="F296" s="137">
        <v>222.51</v>
      </c>
      <c r="G296" s="130" t="s">
        <v>81</v>
      </c>
    </row>
    <row r="297" s="130" customFormat="1" ht="18" customHeight="1" spans="1:7">
      <c r="A297" s="138" t="s">
        <v>305</v>
      </c>
      <c r="B297" s="137">
        <v>5</v>
      </c>
      <c r="C297" s="137"/>
      <c r="D297" s="137">
        <f t="shared" si="4"/>
        <v>5</v>
      </c>
      <c r="E297" s="137">
        <v>1</v>
      </c>
      <c r="F297" s="137">
        <v>6</v>
      </c>
      <c r="G297" s="130" t="s">
        <v>79</v>
      </c>
    </row>
    <row r="298" s="130" customFormat="1" ht="18" customHeight="1" spans="1:7">
      <c r="A298" s="138" t="s">
        <v>306</v>
      </c>
      <c r="B298" s="137">
        <v>5</v>
      </c>
      <c r="C298" s="137"/>
      <c r="D298" s="137">
        <f t="shared" si="4"/>
        <v>5</v>
      </c>
      <c r="E298" s="137">
        <v>1</v>
      </c>
      <c r="F298" s="137">
        <v>6</v>
      </c>
      <c r="G298" s="130" t="s">
        <v>81</v>
      </c>
    </row>
    <row r="299" s="130" customFormat="1" ht="18" customHeight="1" spans="1:7">
      <c r="A299" s="138" t="s">
        <v>307</v>
      </c>
      <c r="B299" s="137">
        <v>707</v>
      </c>
      <c r="C299" s="137"/>
      <c r="D299" s="137">
        <f t="shared" si="4"/>
        <v>707</v>
      </c>
      <c r="E299" s="137">
        <v>309.51</v>
      </c>
      <c r="F299" s="137">
        <v>1016.51</v>
      </c>
      <c r="G299" s="130" t="s">
        <v>79</v>
      </c>
    </row>
    <row r="300" s="130" customFormat="1" ht="18" customHeight="1" spans="1:7">
      <c r="A300" s="138" t="s">
        <v>308</v>
      </c>
      <c r="B300" s="137">
        <v>217</v>
      </c>
      <c r="C300" s="137"/>
      <c r="D300" s="137">
        <f t="shared" si="4"/>
        <v>217</v>
      </c>
      <c r="E300" s="137">
        <v>17.79</v>
      </c>
      <c r="F300" s="137">
        <v>234.79</v>
      </c>
      <c r="G300" s="130" t="s">
        <v>81</v>
      </c>
    </row>
    <row r="301" s="130" customFormat="1" ht="18" customHeight="1" spans="1:7">
      <c r="A301" s="138" t="s">
        <v>309</v>
      </c>
      <c r="B301" s="137">
        <v>134</v>
      </c>
      <c r="C301" s="137"/>
      <c r="D301" s="137">
        <f t="shared" si="4"/>
        <v>134</v>
      </c>
      <c r="E301" s="137">
        <v>262.69</v>
      </c>
      <c r="F301" s="137">
        <v>396.69</v>
      </c>
      <c r="G301" s="130" t="s">
        <v>81</v>
      </c>
    </row>
    <row r="302" s="130" customFormat="1" ht="18" customHeight="1" spans="1:7">
      <c r="A302" s="138" t="s">
        <v>310</v>
      </c>
      <c r="B302" s="137">
        <v>356</v>
      </c>
      <c r="C302" s="137"/>
      <c r="D302" s="137">
        <f t="shared" si="4"/>
        <v>356</v>
      </c>
      <c r="E302" s="137">
        <v>29.04</v>
      </c>
      <c r="F302" s="137">
        <v>385.04</v>
      </c>
      <c r="G302" s="130" t="s">
        <v>81</v>
      </c>
    </row>
    <row r="303" s="130" customFormat="1" ht="18" customHeight="1" spans="1:7">
      <c r="A303" s="138" t="s">
        <v>311</v>
      </c>
      <c r="B303" s="137">
        <v>4298</v>
      </c>
      <c r="C303" s="137"/>
      <c r="D303" s="137">
        <f t="shared" si="4"/>
        <v>4298</v>
      </c>
      <c r="E303" s="137">
        <v>53.8900000000003</v>
      </c>
      <c r="F303" s="137">
        <v>4351.89</v>
      </c>
      <c r="G303" s="130" t="s">
        <v>79</v>
      </c>
    </row>
    <row r="304" s="130" customFormat="1" ht="18" customHeight="1" spans="1:7">
      <c r="A304" s="138" t="s">
        <v>312</v>
      </c>
      <c r="B304" s="137">
        <v>1077</v>
      </c>
      <c r="C304" s="137"/>
      <c r="D304" s="137">
        <f t="shared" si="4"/>
        <v>1077</v>
      </c>
      <c r="E304" s="137">
        <v>4.93000000000006</v>
      </c>
      <c r="F304" s="137">
        <v>1081.93</v>
      </c>
      <c r="G304" s="130" t="s">
        <v>81</v>
      </c>
    </row>
    <row r="305" s="130" customFormat="1" ht="18" customHeight="1" spans="1:7">
      <c r="A305" s="138" t="s">
        <v>313</v>
      </c>
      <c r="B305" s="137">
        <v>2423</v>
      </c>
      <c r="C305" s="137"/>
      <c r="D305" s="137">
        <f t="shared" si="4"/>
        <v>2423</v>
      </c>
      <c r="E305" s="137">
        <v>43.5599999999999</v>
      </c>
      <c r="F305" s="137">
        <v>2466.56</v>
      </c>
      <c r="G305" s="130" t="s">
        <v>81</v>
      </c>
    </row>
    <row r="306" s="130" customFormat="1" ht="18" customHeight="1" spans="1:7">
      <c r="A306" s="138" t="s">
        <v>314</v>
      </c>
      <c r="B306" s="137">
        <v>722</v>
      </c>
      <c r="C306" s="137"/>
      <c r="D306" s="137">
        <f t="shared" si="4"/>
        <v>722</v>
      </c>
      <c r="E306" s="137">
        <v>5.38</v>
      </c>
      <c r="F306" s="137">
        <v>727.38</v>
      </c>
      <c r="G306" s="130" t="s">
        <v>81</v>
      </c>
    </row>
    <row r="307" s="130" customFormat="1" ht="18" customHeight="1" spans="1:7">
      <c r="A307" s="138" t="s">
        <v>315</v>
      </c>
      <c r="B307" s="137">
        <v>76</v>
      </c>
      <c r="C307" s="137"/>
      <c r="D307" s="137">
        <f t="shared" si="4"/>
        <v>76</v>
      </c>
      <c r="E307" s="137">
        <v>0.019999999999996</v>
      </c>
      <c r="F307" s="137">
        <v>76.02</v>
      </c>
      <c r="G307" s="130" t="s">
        <v>81</v>
      </c>
    </row>
    <row r="308" s="130" customFormat="1" ht="18" customHeight="1" spans="1:7">
      <c r="A308" s="138" t="s">
        <v>316</v>
      </c>
      <c r="B308" s="137">
        <v>21286</v>
      </c>
      <c r="C308" s="137"/>
      <c r="D308" s="137">
        <f t="shared" si="4"/>
        <v>21286</v>
      </c>
      <c r="E308" s="137">
        <v>3642.43</v>
      </c>
      <c r="F308" s="137">
        <v>24928.43</v>
      </c>
      <c r="G308" s="130" t="s">
        <v>79</v>
      </c>
    </row>
    <row r="309" s="130" customFormat="1" ht="18" customHeight="1" spans="1:7">
      <c r="A309" s="138" t="s">
        <v>317</v>
      </c>
      <c r="B309" s="137">
        <v>49</v>
      </c>
      <c r="C309" s="137"/>
      <c r="D309" s="137">
        <f t="shared" si="4"/>
        <v>49</v>
      </c>
      <c r="E309" s="137">
        <v>-0.109999999999999</v>
      </c>
      <c r="F309" s="137">
        <v>48.89</v>
      </c>
      <c r="G309" s="130" t="s">
        <v>81</v>
      </c>
    </row>
    <row r="310" s="130" customFormat="1" ht="18" customHeight="1" spans="1:7">
      <c r="A310" s="138" t="s">
        <v>318</v>
      </c>
      <c r="B310" s="137">
        <v>21237</v>
      </c>
      <c r="C310" s="137"/>
      <c r="D310" s="137">
        <f t="shared" si="4"/>
        <v>21237</v>
      </c>
      <c r="E310" s="137">
        <v>3642.53</v>
      </c>
      <c r="F310" s="137">
        <v>24879.53</v>
      </c>
      <c r="G310" s="130" t="s">
        <v>81</v>
      </c>
    </row>
    <row r="311" s="130" customFormat="1" ht="18" customHeight="1" spans="1:7">
      <c r="A311" s="138" t="s">
        <v>319</v>
      </c>
      <c r="B311" s="137">
        <v>1642</v>
      </c>
      <c r="C311" s="137"/>
      <c r="D311" s="137">
        <f t="shared" si="4"/>
        <v>1642</v>
      </c>
      <c r="E311" s="137">
        <v>587.4</v>
      </c>
      <c r="F311" s="137">
        <v>2229.4</v>
      </c>
      <c r="G311" s="130" t="s">
        <v>79</v>
      </c>
    </row>
    <row r="312" s="130" customFormat="1" ht="18" customHeight="1" spans="1:7">
      <c r="A312" s="138" t="s">
        <v>320</v>
      </c>
      <c r="B312" s="137">
        <v>1642</v>
      </c>
      <c r="C312" s="137"/>
      <c r="D312" s="137">
        <f t="shared" si="4"/>
        <v>1642</v>
      </c>
      <c r="E312" s="137">
        <v>586.66</v>
      </c>
      <c r="F312" s="137">
        <v>2228.66</v>
      </c>
      <c r="G312" s="130" t="s">
        <v>81</v>
      </c>
    </row>
    <row r="313" s="130" customFormat="1" ht="18" customHeight="1" spans="1:7">
      <c r="A313" s="138" t="s">
        <v>321</v>
      </c>
      <c r="B313" s="137"/>
      <c r="C313" s="137"/>
      <c r="D313" s="137">
        <f t="shared" si="4"/>
        <v>0</v>
      </c>
      <c r="E313" s="137">
        <v>0.74</v>
      </c>
      <c r="F313" s="137">
        <v>0.74</v>
      </c>
      <c r="G313" s="130" t="s">
        <v>81</v>
      </c>
    </row>
    <row r="314" s="130" customFormat="1" ht="18" customHeight="1" spans="1:7">
      <c r="A314" s="138" t="s">
        <v>322</v>
      </c>
      <c r="B314" s="137">
        <v>48</v>
      </c>
      <c r="C314" s="137"/>
      <c r="D314" s="137">
        <f t="shared" si="4"/>
        <v>48</v>
      </c>
      <c r="E314" s="137">
        <v>85.53</v>
      </c>
      <c r="F314" s="137">
        <v>133.53</v>
      </c>
      <c r="G314" s="130" t="s">
        <v>79</v>
      </c>
    </row>
    <row r="315" s="130" customFormat="1" ht="18" customHeight="1" spans="1:7">
      <c r="A315" s="138" t="s">
        <v>323</v>
      </c>
      <c r="B315" s="137">
        <v>48</v>
      </c>
      <c r="C315" s="137"/>
      <c r="D315" s="137">
        <f t="shared" si="4"/>
        <v>48</v>
      </c>
      <c r="E315" s="137">
        <v>85.53</v>
      </c>
      <c r="F315" s="137">
        <v>133.53</v>
      </c>
      <c r="G315" s="130" t="s">
        <v>81</v>
      </c>
    </row>
    <row r="316" s="130" customFormat="1" ht="18" customHeight="1" spans="1:7">
      <c r="A316" s="138" t="s">
        <v>324</v>
      </c>
      <c r="B316" s="137"/>
      <c r="C316" s="137"/>
      <c r="D316" s="137">
        <f t="shared" si="4"/>
        <v>0</v>
      </c>
      <c r="E316" s="137">
        <v>80.76</v>
      </c>
      <c r="F316" s="137">
        <v>80.76</v>
      </c>
      <c r="G316" s="130" t="s">
        <v>79</v>
      </c>
    </row>
    <row r="317" s="130" customFormat="1" ht="18" customHeight="1" spans="1:7">
      <c r="A317" s="138" t="s">
        <v>80</v>
      </c>
      <c r="B317" s="137"/>
      <c r="C317" s="137"/>
      <c r="D317" s="137">
        <f t="shared" si="4"/>
        <v>0</v>
      </c>
      <c r="E317" s="137">
        <v>62.76</v>
      </c>
      <c r="F317" s="137">
        <v>62.76</v>
      </c>
      <c r="G317" s="130" t="s">
        <v>81</v>
      </c>
    </row>
    <row r="318" s="130" customFormat="1" ht="18" customHeight="1" spans="1:7">
      <c r="A318" s="138" t="s">
        <v>82</v>
      </c>
      <c r="B318" s="137"/>
      <c r="C318" s="137"/>
      <c r="D318" s="137">
        <f t="shared" si="4"/>
        <v>0</v>
      </c>
      <c r="E318" s="137">
        <v>18</v>
      </c>
      <c r="F318" s="137">
        <v>18</v>
      </c>
      <c r="G318" s="130" t="s">
        <v>81</v>
      </c>
    </row>
    <row r="319" s="130" customFormat="1" ht="18" customHeight="1" spans="1:7">
      <c r="A319" s="138" t="s">
        <v>325</v>
      </c>
      <c r="B319" s="137">
        <v>433</v>
      </c>
      <c r="C319" s="137"/>
      <c r="D319" s="137">
        <f t="shared" si="4"/>
        <v>433</v>
      </c>
      <c r="E319" s="137">
        <v>0</v>
      </c>
      <c r="F319" s="137">
        <v>433</v>
      </c>
      <c r="G319" s="130" t="s">
        <v>79</v>
      </c>
    </row>
    <row r="320" s="130" customFormat="1" ht="18" customHeight="1" spans="1:7">
      <c r="A320" s="138" t="s">
        <v>326</v>
      </c>
      <c r="B320" s="137">
        <v>433</v>
      </c>
      <c r="C320" s="137"/>
      <c r="D320" s="137">
        <f t="shared" si="4"/>
        <v>433</v>
      </c>
      <c r="E320" s="137">
        <v>0</v>
      </c>
      <c r="F320" s="137">
        <v>433</v>
      </c>
      <c r="G320" s="130" t="s">
        <v>81</v>
      </c>
    </row>
    <row r="321" s="130" customFormat="1" ht="18" customHeight="1" spans="1:7">
      <c r="A321" s="138" t="s">
        <v>327</v>
      </c>
      <c r="B321" s="137">
        <v>2227</v>
      </c>
      <c r="C321" s="137"/>
      <c r="D321" s="137">
        <f t="shared" si="4"/>
        <v>2227</v>
      </c>
      <c r="E321" s="137">
        <v>-958.84</v>
      </c>
      <c r="F321" s="137">
        <v>1268.16</v>
      </c>
      <c r="G321" s="130" t="s">
        <v>79</v>
      </c>
    </row>
    <row r="322" s="130" customFormat="1" ht="18" customHeight="1" spans="1:7">
      <c r="A322" s="138" t="s">
        <v>328</v>
      </c>
      <c r="B322" s="137">
        <v>2227</v>
      </c>
      <c r="C322" s="137"/>
      <c r="D322" s="137">
        <f t="shared" si="4"/>
        <v>2227</v>
      </c>
      <c r="E322" s="137">
        <v>-958.84</v>
      </c>
      <c r="F322" s="137">
        <v>1268.16</v>
      </c>
      <c r="G322" s="130" t="s">
        <v>81</v>
      </c>
    </row>
    <row r="323" s="130" customFormat="1" ht="18" customHeight="1" spans="1:7">
      <c r="A323" s="135" t="s">
        <v>329</v>
      </c>
      <c r="B323" s="137">
        <v>1821</v>
      </c>
      <c r="C323" s="137">
        <v>3550</v>
      </c>
      <c r="D323" s="137">
        <f t="shared" si="4"/>
        <v>5371</v>
      </c>
      <c r="E323" s="137">
        <v>426.76</v>
      </c>
      <c r="F323" s="137">
        <v>5797.76</v>
      </c>
      <c r="G323" s="130" t="s">
        <v>77</v>
      </c>
    </row>
    <row r="324" s="130" customFormat="1" ht="18" customHeight="1" spans="1:7">
      <c r="A324" s="138" t="s">
        <v>330</v>
      </c>
      <c r="B324" s="137">
        <v>674</v>
      </c>
      <c r="C324" s="137"/>
      <c r="D324" s="137">
        <f t="shared" si="4"/>
        <v>674</v>
      </c>
      <c r="E324" s="137">
        <v>-271.14</v>
      </c>
      <c r="F324" s="137">
        <v>402.86</v>
      </c>
      <c r="G324" s="130" t="s">
        <v>79</v>
      </c>
    </row>
    <row r="325" s="130" customFormat="1" ht="18" customHeight="1" spans="1:7">
      <c r="A325" s="138" t="s">
        <v>80</v>
      </c>
      <c r="B325" s="137">
        <v>318</v>
      </c>
      <c r="C325" s="137"/>
      <c r="D325" s="137">
        <f t="shared" ref="D325:D388" si="5">B325+C325</f>
        <v>318</v>
      </c>
      <c r="E325" s="137">
        <v>51.86</v>
      </c>
      <c r="F325" s="137">
        <v>369.86</v>
      </c>
      <c r="G325" s="130" t="s">
        <v>81</v>
      </c>
    </row>
    <row r="326" s="130" customFormat="1" ht="18" customHeight="1" spans="1:7">
      <c r="A326" s="138" t="s">
        <v>331</v>
      </c>
      <c r="B326" s="137"/>
      <c r="C326" s="137"/>
      <c r="D326" s="137">
        <f t="shared" si="5"/>
        <v>0</v>
      </c>
      <c r="E326" s="137">
        <v>23</v>
      </c>
      <c r="F326" s="137">
        <v>23</v>
      </c>
      <c r="G326" s="130" t="s">
        <v>81</v>
      </c>
    </row>
    <row r="327" s="130" customFormat="1" ht="18" customHeight="1" spans="1:7">
      <c r="A327" s="138" t="s">
        <v>332</v>
      </c>
      <c r="B327" s="137">
        <v>356</v>
      </c>
      <c r="C327" s="137"/>
      <c r="D327" s="137">
        <f t="shared" si="5"/>
        <v>356</v>
      </c>
      <c r="E327" s="137">
        <v>-346</v>
      </c>
      <c r="F327" s="137">
        <v>10</v>
      </c>
      <c r="G327" s="130" t="s">
        <v>81</v>
      </c>
    </row>
    <row r="328" s="130" customFormat="1" ht="18" customHeight="1" spans="1:7">
      <c r="A328" s="138" t="s">
        <v>333</v>
      </c>
      <c r="B328" s="137"/>
      <c r="C328" s="137"/>
      <c r="D328" s="137">
        <f t="shared" si="5"/>
        <v>0</v>
      </c>
      <c r="E328" s="137">
        <v>47</v>
      </c>
      <c r="F328" s="137">
        <v>47</v>
      </c>
      <c r="G328" s="130" t="s">
        <v>79</v>
      </c>
    </row>
    <row r="329" s="130" customFormat="1" ht="18" customHeight="1" spans="1:7">
      <c r="A329" s="138" t="s">
        <v>334</v>
      </c>
      <c r="B329" s="137"/>
      <c r="C329" s="137"/>
      <c r="D329" s="137">
        <f t="shared" si="5"/>
        <v>0</v>
      </c>
      <c r="E329" s="137">
        <v>15</v>
      </c>
      <c r="F329" s="137">
        <v>15</v>
      </c>
      <c r="G329" s="130" t="s">
        <v>81</v>
      </c>
    </row>
    <row r="330" s="130" customFormat="1" ht="18" customHeight="1" spans="1:7">
      <c r="A330" s="138" t="s">
        <v>335</v>
      </c>
      <c r="B330" s="137"/>
      <c r="C330" s="137"/>
      <c r="D330" s="137">
        <f t="shared" si="5"/>
        <v>0</v>
      </c>
      <c r="E330" s="137">
        <v>32</v>
      </c>
      <c r="F330" s="137">
        <v>32</v>
      </c>
      <c r="G330" s="130" t="s">
        <v>81</v>
      </c>
    </row>
    <row r="331" s="130" customFormat="1" ht="18" customHeight="1" spans="1:7">
      <c r="A331" s="138" t="s">
        <v>336</v>
      </c>
      <c r="B331" s="137">
        <v>919</v>
      </c>
      <c r="C331" s="137">
        <v>3550</v>
      </c>
      <c r="D331" s="137">
        <f t="shared" si="5"/>
        <v>4469</v>
      </c>
      <c r="E331" s="137">
        <v>676.73</v>
      </c>
      <c r="F331" s="137">
        <v>5145.73</v>
      </c>
      <c r="G331" s="130" t="s">
        <v>79</v>
      </c>
    </row>
    <row r="332" s="130" customFormat="1" ht="18" customHeight="1" spans="1:7">
      <c r="A332" s="138" t="s">
        <v>337</v>
      </c>
      <c r="B332" s="137"/>
      <c r="C332" s="137"/>
      <c r="D332" s="137">
        <f t="shared" si="5"/>
        <v>0</v>
      </c>
      <c r="E332" s="137">
        <v>15</v>
      </c>
      <c r="F332" s="137">
        <v>15</v>
      </c>
      <c r="G332" s="130" t="s">
        <v>81</v>
      </c>
    </row>
    <row r="333" s="130" customFormat="1" ht="18" customHeight="1" spans="1:7">
      <c r="A333" s="138" t="s">
        <v>338</v>
      </c>
      <c r="B333" s="137">
        <v>3</v>
      </c>
      <c r="C333" s="137">
        <v>3550</v>
      </c>
      <c r="D333" s="137">
        <f t="shared" si="5"/>
        <v>3553</v>
      </c>
      <c r="E333" s="137">
        <v>665.82</v>
      </c>
      <c r="F333" s="137">
        <v>4218.82</v>
      </c>
      <c r="G333" s="130" t="s">
        <v>81</v>
      </c>
    </row>
    <row r="334" s="130" customFormat="1" ht="18" customHeight="1" spans="1:7">
      <c r="A334" s="138" t="s">
        <v>339</v>
      </c>
      <c r="B334" s="137">
        <v>916</v>
      </c>
      <c r="C334" s="137"/>
      <c r="D334" s="137">
        <f t="shared" si="5"/>
        <v>916</v>
      </c>
      <c r="E334" s="137">
        <v>-4.09000000000003</v>
      </c>
      <c r="F334" s="137">
        <v>911.91</v>
      </c>
      <c r="G334" s="130" t="s">
        <v>81</v>
      </c>
    </row>
    <row r="335" s="130" customFormat="1" ht="18" customHeight="1" spans="1:7">
      <c r="A335" s="138" t="s">
        <v>340</v>
      </c>
      <c r="B335" s="137">
        <v>220</v>
      </c>
      <c r="C335" s="137"/>
      <c r="D335" s="137">
        <f t="shared" si="5"/>
        <v>220</v>
      </c>
      <c r="E335" s="137">
        <v>-220</v>
      </c>
      <c r="F335" s="137"/>
      <c r="G335" s="130" t="s">
        <v>79</v>
      </c>
    </row>
    <row r="336" s="130" customFormat="1" ht="18" customHeight="1" spans="1:7">
      <c r="A336" s="138" t="s">
        <v>341</v>
      </c>
      <c r="B336" s="137">
        <v>220</v>
      </c>
      <c r="C336" s="137"/>
      <c r="D336" s="137">
        <f t="shared" si="5"/>
        <v>220</v>
      </c>
      <c r="E336" s="137">
        <v>-220</v>
      </c>
      <c r="F336" s="137"/>
      <c r="G336" s="130" t="s">
        <v>81</v>
      </c>
    </row>
    <row r="337" s="130" customFormat="1" ht="18" customHeight="1" spans="1:7">
      <c r="A337" s="138" t="s">
        <v>342</v>
      </c>
      <c r="B337" s="137"/>
      <c r="C337" s="137"/>
      <c r="D337" s="137">
        <f t="shared" si="5"/>
        <v>0</v>
      </c>
      <c r="E337" s="137">
        <v>121.67</v>
      </c>
      <c r="F337" s="137">
        <v>121.67</v>
      </c>
      <c r="G337" s="130" t="s">
        <v>79</v>
      </c>
    </row>
    <row r="338" s="130" customFormat="1" ht="18" customHeight="1" spans="1:7">
      <c r="A338" s="138" t="s">
        <v>343</v>
      </c>
      <c r="B338" s="137"/>
      <c r="C338" s="137"/>
      <c r="D338" s="137">
        <f t="shared" si="5"/>
        <v>0</v>
      </c>
      <c r="E338" s="137">
        <v>121.67</v>
      </c>
      <c r="F338" s="137">
        <v>121.67</v>
      </c>
      <c r="G338" s="130" t="s">
        <v>81</v>
      </c>
    </row>
    <row r="339" s="130" customFormat="1" ht="18" customHeight="1" spans="1:7">
      <c r="A339" s="138" t="s">
        <v>344</v>
      </c>
      <c r="B339" s="137">
        <v>8</v>
      </c>
      <c r="C339" s="137"/>
      <c r="D339" s="137">
        <f t="shared" si="5"/>
        <v>8</v>
      </c>
      <c r="E339" s="137">
        <v>-2</v>
      </c>
      <c r="F339" s="137">
        <v>6</v>
      </c>
      <c r="G339" s="130" t="s">
        <v>79</v>
      </c>
    </row>
    <row r="340" s="130" customFormat="1" ht="18" customHeight="1" spans="1:7">
      <c r="A340" s="138" t="s">
        <v>345</v>
      </c>
      <c r="B340" s="137">
        <v>8</v>
      </c>
      <c r="C340" s="137"/>
      <c r="D340" s="137">
        <f t="shared" si="5"/>
        <v>8</v>
      </c>
      <c r="E340" s="137">
        <v>-2</v>
      </c>
      <c r="F340" s="137">
        <v>6</v>
      </c>
      <c r="G340" s="130" t="s">
        <v>81</v>
      </c>
    </row>
    <row r="341" s="130" customFormat="1" ht="18" customHeight="1" spans="1:7">
      <c r="A341" s="138" t="s">
        <v>346</v>
      </c>
      <c r="B341" s="137"/>
      <c r="C341" s="137"/>
      <c r="D341" s="137">
        <f t="shared" si="5"/>
        <v>0</v>
      </c>
      <c r="E341" s="137">
        <v>74.5</v>
      </c>
      <c r="F341" s="137">
        <v>74.5</v>
      </c>
      <c r="G341" s="130" t="s">
        <v>79</v>
      </c>
    </row>
    <row r="342" s="130" customFormat="1" ht="18" customHeight="1" spans="1:7">
      <c r="A342" s="138" t="s">
        <v>347</v>
      </c>
      <c r="B342" s="137"/>
      <c r="C342" s="137"/>
      <c r="D342" s="137">
        <f t="shared" si="5"/>
        <v>0</v>
      </c>
      <c r="E342" s="137">
        <v>20</v>
      </c>
      <c r="F342" s="137">
        <v>20</v>
      </c>
      <c r="G342" s="130" t="s">
        <v>81</v>
      </c>
    </row>
    <row r="343" s="130" customFormat="1" ht="18" customHeight="1" spans="1:7">
      <c r="A343" s="138" t="s">
        <v>348</v>
      </c>
      <c r="B343" s="137"/>
      <c r="C343" s="137"/>
      <c r="D343" s="137">
        <f t="shared" si="5"/>
        <v>0</v>
      </c>
      <c r="E343" s="137">
        <v>54.5</v>
      </c>
      <c r="F343" s="137">
        <v>54.5</v>
      </c>
      <c r="G343" s="130" t="s">
        <v>81</v>
      </c>
    </row>
    <row r="344" s="130" customFormat="1" ht="18" customHeight="1" spans="1:7">
      <c r="A344" s="135" t="s">
        <v>349</v>
      </c>
      <c r="B344" s="137">
        <v>6944</v>
      </c>
      <c r="C344" s="137">
        <f>C353+C356+C358</f>
        <v>16695</v>
      </c>
      <c r="D344" s="137">
        <f t="shared" si="5"/>
        <v>23639</v>
      </c>
      <c r="E344" s="137">
        <v>-1133.93</v>
      </c>
      <c r="F344" s="137">
        <v>22505.07</v>
      </c>
      <c r="G344" s="130" t="s">
        <v>77</v>
      </c>
    </row>
    <row r="345" s="130" customFormat="1" ht="18" customHeight="1" spans="1:7">
      <c r="A345" s="138" t="s">
        <v>350</v>
      </c>
      <c r="B345" s="137">
        <v>2341</v>
      </c>
      <c r="C345" s="137"/>
      <c r="D345" s="137">
        <f t="shared" si="5"/>
        <v>2341</v>
      </c>
      <c r="E345" s="137">
        <v>746.46</v>
      </c>
      <c r="F345" s="137">
        <v>3087.46</v>
      </c>
      <c r="G345" s="130" t="s">
        <v>79</v>
      </c>
    </row>
    <row r="346" s="130" customFormat="1" ht="18" customHeight="1" spans="1:7">
      <c r="A346" s="138" t="s">
        <v>80</v>
      </c>
      <c r="B346" s="137">
        <v>2281</v>
      </c>
      <c r="C346" s="137"/>
      <c r="D346" s="137">
        <f t="shared" si="5"/>
        <v>2281</v>
      </c>
      <c r="E346" s="137">
        <v>391.4</v>
      </c>
      <c r="F346" s="137">
        <v>2672.4</v>
      </c>
      <c r="G346" s="130" t="s">
        <v>81</v>
      </c>
    </row>
    <row r="347" s="130" customFormat="1" ht="18" customHeight="1" spans="1:7">
      <c r="A347" s="138" t="s">
        <v>82</v>
      </c>
      <c r="B347" s="137"/>
      <c r="C347" s="137"/>
      <c r="D347" s="137">
        <f t="shared" si="5"/>
        <v>0</v>
      </c>
      <c r="E347" s="137">
        <v>43.01</v>
      </c>
      <c r="F347" s="137">
        <v>43.01</v>
      </c>
      <c r="G347" s="130" t="s">
        <v>81</v>
      </c>
    </row>
    <row r="348" s="130" customFormat="1" ht="18" customHeight="1" spans="1:7">
      <c r="A348" s="138" t="s">
        <v>351</v>
      </c>
      <c r="B348" s="137">
        <v>20</v>
      </c>
      <c r="C348" s="137"/>
      <c r="D348" s="137">
        <f t="shared" si="5"/>
        <v>20</v>
      </c>
      <c r="E348" s="137">
        <v>222.57</v>
      </c>
      <c r="F348" s="137">
        <v>242.57</v>
      </c>
      <c r="G348" s="130" t="s">
        <v>81</v>
      </c>
    </row>
    <row r="349" s="130" customFormat="1" ht="18" customHeight="1" spans="1:7">
      <c r="A349" s="138" t="s">
        <v>352</v>
      </c>
      <c r="B349" s="137">
        <v>17</v>
      </c>
      <c r="C349" s="137"/>
      <c r="D349" s="137">
        <f t="shared" si="5"/>
        <v>17</v>
      </c>
      <c r="E349" s="137">
        <v>0</v>
      </c>
      <c r="F349" s="137">
        <v>17</v>
      </c>
      <c r="G349" s="130" t="s">
        <v>81</v>
      </c>
    </row>
    <row r="350" s="130" customFormat="1" ht="18" customHeight="1" spans="1:7">
      <c r="A350" s="138" t="s">
        <v>353</v>
      </c>
      <c r="B350" s="137">
        <v>23</v>
      </c>
      <c r="C350" s="137"/>
      <c r="D350" s="137">
        <f t="shared" si="5"/>
        <v>23</v>
      </c>
      <c r="E350" s="137">
        <v>89.47</v>
      </c>
      <c r="F350" s="137">
        <v>112.47</v>
      </c>
      <c r="G350" s="130" t="s">
        <v>81</v>
      </c>
    </row>
    <row r="351" s="130" customFormat="1" ht="18" customHeight="1" spans="1:7">
      <c r="A351" s="138" t="s">
        <v>354</v>
      </c>
      <c r="B351" s="137">
        <v>20</v>
      </c>
      <c r="C351" s="137"/>
      <c r="D351" s="137">
        <f t="shared" si="5"/>
        <v>20</v>
      </c>
      <c r="E351" s="137">
        <v>10</v>
      </c>
      <c r="F351" s="137">
        <v>30</v>
      </c>
      <c r="G351" s="130" t="s">
        <v>79</v>
      </c>
    </row>
    <row r="352" s="130" customFormat="1" ht="18" customHeight="1" spans="1:7">
      <c r="A352" s="138" t="s">
        <v>355</v>
      </c>
      <c r="B352" s="137">
        <v>20</v>
      </c>
      <c r="C352" s="137"/>
      <c r="D352" s="137">
        <f t="shared" si="5"/>
        <v>20</v>
      </c>
      <c r="E352" s="137">
        <v>10</v>
      </c>
      <c r="F352" s="137">
        <v>30</v>
      </c>
      <c r="G352" s="130" t="s">
        <v>81</v>
      </c>
    </row>
    <row r="353" s="130" customFormat="1" ht="18" customHeight="1" spans="1:7">
      <c r="A353" s="138" t="s">
        <v>356</v>
      </c>
      <c r="B353" s="137">
        <v>80</v>
      </c>
      <c r="C353" s="137">
        <v>5995</v>
      </c>
      <c r="D353" s="137">
        <f t="shared" si="5"/>
        <v>6075</v>
      </c>
      <c r="E353" s="137">
        <v>9716.98</v>
      </c>
      <c r="F353" s="137">
        <v>15791.98</v>
      </c>
      <c r="G353" s="130" t="s">
        <v>79</v>
      </c>
    </row>
    <row r="354" s="130" customFormat="1" ht="18" customHeight="1" spans="1:7">
      <c r="A354" s="138" t="s">
        <v>357</v>
      </c>
      <c r="B354" s="137">
        <v>57</v>
      </c>
      <c r="C354" s="137">
        <v>5995</v>
      </c>
      <c r="D354" s="137">
        <f t="shared" si="5"/>
        <v>6052</v>
      </c>
      <c r="E354" s="137">
        <v>-40.1999999999998</v>
      </c>
      <c r="F354" s="137">
        <v>6011.8</v>
      </c>
      <c r="G354" s="130" t="s">
        <v>81</v>
      </c>
    </row>
    <row r="355" s="130" customFormat="1" ht="18" customHeight="1" spans="1:7">
      <c r="A355" s="138" t="s">
        <v>358</v>
      </c>
      <c r="B355" s="137">
        <v>23</v>
      </c>
      <c r="C355" s="137"/>
      <c r="D355" s="137">
        <f t="shared" si="5"/>
        <v>23</v>
      </c>
      <c r="E355" s="137">
        <v>9757.19</v>
      </c>
      <c r="F355" s="137">
        <v>9780.19</v>
      </c>
      <c r="G355" s="130" t="s">
        <v>81</v>
      </c>
    </row>
    <row r="356" s="130" customFormat="1" ht="18" customHeight="1" spans="1:7">
      <c r="A356" s="138" t="s">
        <v>359</v>
      </c>
      <c r="B356" s="137">
        <v>1013</v>
      </c>
      <c r="C356" s="137">
        <v>9700</v>
      </c>
      <c r="D356" s="137">
        <f t="shared" si="5"/>
        <v>10713</v>
      </c>
      <c r="E356" s="137">
        <v>-9235.37</v>
      </c>
      <c r="F356" s="137">
        <v>1477.63</v>
      </c>
      <c r="G356" s="130" t="s">
        <v>79</v>
      </c>
    </row>
    <row r="357" s="130" customFormat="1" ht="18" customHeight="1" spans="1:7">
      <c r="A357" s="138" t="s">
        <v>360</v>
      </c>
      <c r="B357" s="137">
        <v>1013</v>
      </c>
      <c r="C357" s="137">
        <v>9700</v>
      </c>
      <c r="D357" s="137">
        <f t="shared" si="5"/>
        <v>10713</v>
      </c>
      <c r="E357" s="137">
        <v>-9235.37</v>
      </c>
      <c r="F357" s="137">
        <v>1477.63</v>
      </c>
      <c r="G357" s="130" t="s">
        <v>81</v>
      </c>
    </row>
    <row r="358" s="130" customFormat="1" ht="18" customHeight="1" spans="1:7">
      <c r="A358" s="138" t="s">
        <v>361</v>
      </c>
      <c r="B358" s="137">
        <v>3490</v>
      </c>
      <c r="C358" s="137">
        <v>1000</v>
      </c>
      <c r="D358" s="137">
        <f t="shared" si="5"/>
        <v>4490</v>
      </c>
      <c r="E358" s="137">
        <v>-2372</v>
      </c>
      <c r="F358" s="137">
        <v>2118</v>
      </c>
      <c r="G358" s="130" t="s">
        <v>79</v>
      </c>
    </row>
    <row r="359" s="130" customFormat="1" ht="18" customHeight="1" spans="1:7">
      <c r="A359" s="138" t="s">
        <v>362</v>
      </c>
      <c r="B359" s="137">
        <v>3490</v>
      </c>
      <c r="C359" s="137">
        <v>1000</v>
      </c>
      <c r="D359" s="137">
        <f t="shared" si="5"/>
        <v>4490</v>
      </c>
      <c r="E359" s="137">
        <v>-2372</v>
      </c>
      <c r="F359" s="137">
        <v>2118</v>
      </c>
      <c r="G359" s="130" t="s">
        <v>81</v>
      </c>
    </row>
    <row r="360" s="130" customFormat="1" ht="18" customHeight="1" spans="1:7">
      <c r="A360" s="135" t="s">
        <v>363</v>
      </c>
      <c r="B360" s="137">
        <v>18504</v>
      </c>
      <c r="C360" s="137"/>
      <c r="D360" s="137">
        <f t="shared" si="5"/>
        <v>18504</v>
      </c>
      <c r="E360" s="137">
        <v>57406.76</v>
      </c>
      <c r="F360" s="137">
        <v>75910.76</v>
      </c>
      <c r="G360" s="130" t="s">
        <v>77</v>
      </c>
    </row>
    <row r="361" s="130" customFormat="1" ht="18" customHeight="1" spans="1:7">
      <c r="A361" s="138" t="s">
        <v>364</v>
      </c>
      <c r="B361" s="137">
        <v>6807</v>
      </c>
      <c r="C361" s="137"/>
      <c r="D361" s="137">
        <f t="shared" si="5"/>
        <v>6807</v>
      </c>
      <c r="E361" s="137">
        <v>37376.14</v>
      </c>
      <c r="F361" s="137">
        <v>44183.14</v>
      </c>
      <c r="G361" s="130" t="s">
        <v>79</v>
      </c>
    </row>
    <row r="362" s="130" customFormat="1" ht="18" customHeight="1" spans="1:7">
      <c r="A362" s="138" t="s">
        <v>80</v>
      </c>
      <c r="B362" s="137">
        <v>2505</v>
      </c>
      <c r="C362" s="137"/>
      <c r="D362" s="137">
        <f t="shared" si="5"/>
        <v>2505</v>
      </c>
      <c r="E362" s="137">
        <v>488.59</v>
      </c>
      <c r="F362" s="137">
        <v>2993.59</v>
      </c>
      <c r="G362" s="130" t="s">
        <v>81</v>
      </c>
    </row>
    <row r="363" s="130" customFormat="1" ht="18" customHeight="1" spans="1:7">
      <c r="A363" s="138" t="s">
        <v>82</v>
      </c>
      <c r="B363" s="137"/>
      <c r="C363" s="137"/>
      <c r="D363" s="137">
        <f t="shared" si="5"/>
        <v>0</v>
      </c>
      <c r="E363" s="137">
        <v>145.58</v>
      </c>
      <c r="F363" s="137">
        <v>145.58</v>
      </c>
      <c r="G363" s="130" t="s">
        <v>81</v>
      </c>
    </row>
    <row r="364" s="130" customFormat="1" ht="18" customHeight="1" spans="1:7">
      <c r="A364" s="138" t="s">
        <v>90</v>
      </c>
      <c r="B364" s="137"/>
      <c r="C364" s="137"/>
      <c r="D364" s="137">
        <f t="shared" si="5"/>
        <v>0</v>
      </c>
      <c r="E364" s="137">
        <v>66.83</v>
      </c>
      <c r="F364" s="137">
        <v>66.83</v>
      </c>
      <c r="G364" s="130" t="s">
        <v>81</v>
      </c>
    </row>
    <row r="365" s="130" customFormat="1" ht="18" customHeight="1" spans="1:7">
      <c r="A365" s="138" t="s">
        <v>365</v>
      </c>
      <c r="B365" s="137">
        <v>346</v>
      </c>
      <c r="C365" s="137"/>
      <c r="D365" s="137">
        <f t="shared" si="5"/>
        <v>346</v>
      </c>
      <c r="E365" s="137">
        <v>-196</v>
      </c>
      <c r="F365" s="137">
        <v>150</v>
      </c>
      <c r="G365" s="130" t="s">
        <v>81</v>
      </c>
    </row>
    <row r="366" s="130" customFormat="1" ht="18" customHeight="1" spans="1:7">
      <c r="A366" s="138" t="s">
        <v>366</v>
      </c>
      <c r="B366" s="137"/>
      <c r="C366" s="137"/>
      <c r="D366" s="137">
        <f t="shared" si="5"/>
        <v>0</v>
      </c>
      <c r="E366" s="137">
        <v>149.45</v>
      </c>
      <c r="F366" s="137">
        <v>149.45</v>
      </c>
      <c r="G366" s="130" t="s">
        <v>81</v>
      </c>
    </row>
    <row r="367" s="130" customFormat="1" ht="18" customHeight="1" spans="1:7">
      <c r="A367" s="138" t="s">
        <v>367</v>
      </c>
      <c r="B367" s="137">
        <v>90</v>
      </c>
      <c r="C367" s="137"/>
      <c r="D367" s="137">
        <f t="shared" si="5"/>
        <v>90</v>
      </c>
      <c r="E367" s="137">
        <v>-65</v>
      </c>
      <c r="F367" s="137">
        <v>25</v>
      </c>
      <c r="G367" s="130" t="s">
        <v>81</v>
      </c>
    </row>
    <row r="368" s="130" customFormat="1" ht="18" customHeight="1" spans="1:7">
      <c r="A368" s="138" t="s">
        <v>368</v>
      </c>
      <c r="B368" s="137"/>
      <c r="C368" s="137"/>
      <c r="D368" s="137">
        <f t="shared" si="5"/>
        <v>0</v>
      </c>
      <c r="E368" s="137">
        <v>10.58</v>
      </c>
      <c r="F368" s="137">
        <v>10.58</v>
      </c>
      <c r="G368" s="130" t="s">
        <v>81</v>
      </c>
    </row>
    <row r="369" s="130" customFormat="1" ht="18" customHeight="1" spans="1:7">
      <c r="A369" s="138" t="s">
        <v>369</v>
      </c>
      <c r="B369" s="137">
        <v>178</v>
      </c>
      <c r="C369" s="137"/>
      <c r="D369" s="137">
        <f t="shared" si="5"/>
        <v>178</v>
      </c>
      <c r="E369" s="137">
        <v>-175</v>
      </c>
      <c r="F369" s="137">
        <v>3</v>
      </c>
      <c r="G369" s="130" t="s">
        <v>81</v>
      </c>
    </row>
    <row r="370" s="130" customFormat="1" ht="18" customHeight="1" spans="1:7">
      <c r="A370" s="138" t="s">
        <v>370</v>
      </c>
      <c r="B370" s="137">
        <v>281</v>
      </c>
      <c r="C370" s="137"/>
      <c r="D370" s="137">
        <f t="shared" si="5"/>
        <v>281</v>
      </c>
      <c r="E370" s="137">
        <v>-271</v>
      </c>
      <c r="F370" s="137">
        <v>10</v>
      </c>
      <c r="G370" s="130" t="s">
        <v>81</v>
      </c>
    </row>
    <row r="371" s="130" customFormat="1" ht="18" customHeight="1" spans="1:7">
      <c r="A371" s="138" t="s">
        <v>371</v>
      </c>
      <c r="B371" s="137">
        <v>253</v>
      </c>
      <c r="C371" s="137"/>
      <c r="D371" s="137">
        <f t="shared" si="5"/>
        <v>253</v>
      </c>
      <c r="E371" s="137">
        <v>-253</v>
      </c>
      <c r="F371" s="137"/>
      <c r="G371" s="130" t="s">
        <v>81</v>
      </c>
    </row>
    <row r="372" s="130" customFormat="1" ht="18" customHeight="1" spans="1:7">
      <c r="A372" s="138" t="s">
        <v>372</v>
      </c>
      <c r="B372" s="137">
        <v>100</v>
      </c>
      <c r="C372" s="137"/>
      <c r="D372" s="137">
        <f t="shared" si="5"/>
        <v>100</v>
      </c>
      <c r="E372" s="137">
        <v>-75</v>
      </c>
      <c r="F372" s="137">
        <v>25</v>
      </c>
      <c r="G372" s="130" t="s">
        <v>81</v>
      </c>
    </row>
    <row r="373" s="130" customFormat="1" ht="18" customHeight="1" spans="1:7">
      <c r="A373" s="138" t="s">
        <v>373</v>
      </c>
      <c r="B373" s="137"/>
      <c r="C373" s="137"/>
      <c r="D373" s="137">
        <f t="shared" si="5"/>
        <v>0</v>
      </c>
      <c r="E373" s="137">
        <v>140</v>
      </c>
      <c r="F373" s="137">
        <v>140</v>
      </c>
      <c r="G373" s="130" t="s">
        <v>81</v>
      </c>
    </row>
    <row r="374" s="130" customFormat="1" ht="18" customHeight="1" spans="1:7">
      <c r="A374" s="138" t="s">
        <v>374</v>
      </c>
      <c r="B374" s="137"/>
      <c r="C374" s="137"/>
      <c r="D374" s="137">
        <f t="shared" si="5"/>
        <v>0</v>
      </c>
      <c r="E374" s="137">
        <v>6445.41</v>
      </c>
      <c r="F374" s="137">
        <v>6445.41</v>
      </c>
      <c r="G374" s="130" t="s">
        <v>81</v>
      </c>
    </row>
    <row r="375" s="130" customFormat="1" ht="18" customHeight="1" spans="1:7">
      <c r="A375" s="138" t="s">
        <v>375</v>
      </c>
      <c r="B375" s="137">
        <v>4</v>
      </c>
      <c r="C375" s="137"/>
      <c r="D375" s="137">
        <f t="shared" si="5"/>
        <v>4</v>
      </c>
      <c r="E375" s="137">
        <v>3.74</v>
      </c>
      <c r="F375" s="137">
        <v>7.74</v>
      </c>
      <c r="G375" s="130" t="s">
        <v>81</v>
      </c>
    </row>
    <row r="376" s="130" customFormat="1" ht="18" customHeight="1" spans="1:7">
      <c r="A376" s="138" t="s">
        <v>376</v>
      </c>
      <c r="B376" s="137"/>
      <c r="C376" s="137"/>
      <c r="D376" s="137">
        <f t="shared" si="5"/>
        <v>0</v>
      </c>
      <c r="E376" s="137">
        <v>20</v>
      </c>
      <c r="F376" s="137">
        <v>20</v>
      </c>
      <c r="G376" s="130" t="s">
        <v>81</v>
      </c>
    </row>
    <row r="377" s="130" customFormat="1" ht="18" customHeight="1" spans="1:7">
      <c r="A377" s="138" t="s">
        <v>377</v>
      </c>
      <c r="B377" s="137">
        <v>2020</v>
      </c>
      <c r="C377" s="137"/>
      <c r="D377" s="137">
        <f t="shared" si="5"/>
        <v>2020</v>
      </c>
      <c r="E377" s="137">
        <v>29379.79</v>
      </c>
      <c r="F377" s="137">
        <v>31399.79</v>
      </c>
      <c r="G377" s="130" t="s">
        <v>81</v>
      </c>
    </row>
    <row r="378" s="130" customFormat="1" ht="18" customHeight="1" spans="1:7">
      <c r="A378" s="138" t="s">
        <v>378</v>
      </c>
      <c r="B378" s="139"/>
      <c r="C378" s="139"/>
      <c r="D378" s="137">
        <f t="shared" si="5"/>
        <v>0</v>
      </c>
      <c r="E378" s="137">
        <v>3.2</v>
      </c>
      <c r="F378" s="137">
        <v>3.2</v>
      </c>
      <c r="G378" s="130" t="s">
        <v>81</v>
      </c>
    </row>
    <row r="379" s="130" customFormat="1" ht="18" customHeight="1" spans="1:7">
      <c r="A379" s="138" t="s">
        <v>379</v>
      </c>
      <c r="B379" s="137">
        <v>1030</v>
      </c>
      <c r="C379" s="137"/>
      <c r="D379" s="137">
        <f t="shared" si="5"/>
        <v>1030</v>
      </c>
      <c r="E379" s="137">
        <v>1557.97</v>
      </c>
      <c r="F379" s="137">
        <v>2587.97</v>
      </c>
      <c r="G379" s="130" t="s">
        <v>81</v>
      </c>
    </row>
    <row r="380" s="130" customFormat="1" ht="18" customHeight="1" spans="1:7">
      <c r="A380" s="138" t="s">
        <v>380</v>
      </c>
      <c r="B380" s="137">
        <v>1404</v>
      </c>
      <c r="C380" s="137"/>
      <c r="D380" s="137">
        <f t="shared" si="5"/>
        <v>1404</v>
      </c>
      <c r="E380" s="137">
        <v>1372.6</v>
      </c>
      <c r="F380" s="137">
        <v>2776.6</v>
      </c>
      <c r="G380" s="130" t="s">
        <v>79</v>
      </c>
    </row>
    <row r="381" s="130" customFormat="1" ht="18" customHeight="1" spans="1:7">
      <c r="A381" s="138" t="s">
        <v>80</v>
      </c>
      <c r="B381" s="137">
        <v>970</v>
      </c>
      <c r="C381" s="137"/>
      <c r="D381" s="137">
        <f t="shared" si="5"/>
        <v>970</v>
      </c>
      <c r="E381" s="137">
        <v>57.8099999999999</v>
      </c>
      <c r="F381" s="137">
        <v>1027.81</v>
      </c>
      <c r="G381" s="130" t="s">
        <v>81</v>
      </c>
    </row>
    <row r="382" s="130" customFormat="1" ht="18" customHeight="1" spans="1:7">
      <c r="A382" s="138" t="s">
        <v>82</v>
      </c>
      <c r="B382" s="137"/>
      <c r="C382" s="137"/>
      <c r="D382" s="137">
        <f t="shared" si="5"/>
        <v>0</v>
      </c>
      <c r="E382" s="137">
        <v>375.95</v>
      </c>
      <c r="F382" s="137">
        <v>375.95</v>
      </c>
      <c r="G382" s="130" t="s">
        <v>81</v>
      </c>
    </row>
    <row r="383" s="130" customFormat="1" ht="18" customHeight="1" spans="1:7">
      <c r="A383" s="138" t="s">
        <v>381</v>
      </c>
      <c r="B383" s="137">
        <v>95</v>
      </c>
      <c r="C383" s="137"/>
      <c r="D383" s="137">
        <f t="shared" si="5"/>
        <v>95</v>
      </c>
      <c r="E383" s="137">
        <v>-85</v>
      </c>
      <c r="F383" s="137">
        <v>10</v>
      </c>
      <c r="G383" s="130" t="s">
        <v>81</v>
      </c>
    </row>
    <row r="384" s="130" customFormat="1" ht="18" customHeight="1" spans="1:7">
      <c r="A384" s="138" t="s">
        <v>382</v>
      </c>
      <c r="B384" s="137"/>
      <c r="C384" s="137"/>
      <c r="D384" s="137">
        <f t="shared" si="5"/>
        <v>0</v>
      </c>
      <c r="E384" s="137">
        <v>2</v>
      </c>
      <c r="F384" s="137">
        <v>2</v>
      </c>
      <c r="G384" s="130" t="s">
        <v>81</v>
      </c>
    </row>
    <row r="385" s="130" customFormat="1" ht="18" customHeight="1" spans="1:7">
      <c r="A385" s="138" t="s">
        <v>383</v>
      </c>
      <c r="B385" s="137">
        <v>60</v>
      </c>
      <c r="C385" s="137"/>
      <c r="D385" s="137">
        <f t="shared" si="5"/>
        <v>60</v>
      </c>
      <c r="E385" s="137">
        <v>1148.37</v>
      </c>
      <c r="F385" s="137">
        <v>1208.37</v>
      </c>
      <c r="G385" s="130" t="s">
        <v>81</v>
      </c>
    </row>
    <row r="386" s="130" customFormat="1" ht="18" customHeight="1" spans="1:7">
      <c r="A386" s="138" t="s">
        <v>384</v>
      </c>
      <c r="B386" s="137">
        <v>35</v>
      </c>
      <c r="C386" s="137"/>
      <c r="D386" s="137">
        <f t="shared" si="5"/>
        <v>35</v>
      </c>
      <c r="E386" s="137">
        <v>0.280000000000001</v>
      </c>
      <c r="F386" s="137">
        <v>35.28</v>
      </c>
      <c r="G386" s="130" t="s">
        <v>81</v>
      </c>
    </row>
    <row r="387" s="130" customFormat="1" ht="18" customHeight="1" spans="1:7">
      <c r="A387" s="138" t="s">
        <v>385</v>
      </c>
      <c r="B387" s="137">
        <v>41</v>
      </c>
      <c r="C387" s="137"/>
      <c r="D387" s="137">
        <f t="shared" si="5"/>
        <v>41</v>
      </c>
      <c r="E387" s="137">
        <v>0.479999999999997</v>
      </c>
      <c r="F387" s="137">
        <v>41.48</v>
      </c>
      <c r="G387" s="130" t="s">
        <v>81</v>
      </c>
    </row>
    <row r="388" s="130" customFormat="1" ht="18" customHeight="1" spans="1:7">
      <c r="A388" s="138" t="s">
        <v>386</v>
      </c>
      <c r="B388" s="137">
        <v>203</v>
      </c>
      <c r="C388" s="137"/>
      <c r="D388" s="137">
        <f t="shared" si="5"/>
        <v>203</v>
      </c>
      <c r="E388" s="137">
        <v>-127.29</v>
      </c>
      <c r="F388" s="137">
        <v>75.71</v>
      </c>
      <c r="G388" s="130" t="s">
        <v>81</v>
      </c>
    </row>
    <row r="389" s="130" customFormat="1" ht="18" customHeight="1" spans="1:7">
      <c r="A389" s="138" t="s">
        <v>387</v>
      </c>
      <c r="B389" s="137">
        <v>1324</v>
      </c>
      <c r="C389" s="137"/>
      <c r="D389" s="137">
        <f t="shared" ref="D389:D452" si="6">B389+C389</f>
        <v>1324</v>
      </c>
      <c r="E389" s="137">
        <v>2385.61</v>
      </c>
      <c r="F389" s="137">
        <v>3709.61</v>
      </c>
      <c r="G389" s="130" t="s">
        <v>79</v>
      </c>
    </row>
    <row r="390" s="130" customFormat="1" ht="18" customHeight="1" spans="1:7">
      <c r="A390" s="138" t="s">
        <v>80</v>
      </c>
      <c r="B390" s="137">
        <v>610</v>
      </c>
      <c r="C390" s="137"/>
      <c r="D390" s="137">
        <f t="shared" si="6"/>
        <v>610</v>
      </c>
      <c r="E390" s="137">
        <v>868.09</v>
      </c>
      <c r="F390" s="137">
        <v>1478.09</v>
      </c>
      <c r="G390" s="130" t="s">
        <v>81</v>
      </c>
    </row>
    <row r="391" s="130" customFormat="1" ht="18" customHeight="1" spans="1:7">
      <c r="A391" s="138" t="s">
        <v>82</v>
      </c>
      <c r="B391" s="137"/>
      <c r="C391" s="137"/>
      <c r="D391" s="137">
        <f t="shared" si="6"/>
        <v>0</v>
      </c>
      <c r="E391" s="137">
        <v>372.36</v>
      </c>
      <c r="F391" s="137">
        <v>372.36</v>
      </c>
      <c r="G391" s="130" t="s">
        <v>81</v>
      </c>
    </row>
    <row r="392" s="130" customFormat="1" ht="18" customHeight="1" spans="1:7">
      <c r="A392" s="138" t="s">
        <v>388</v>
      </c>
      <c r="B392" s="137"/>
      <c r="C392" s="137"/>
      <c r="D392" s="137">
        <f t="shared" si="6"/>
        <v>0</v>
      </c>
      <c r="E392" s="137">
        <v>3</v>
      </c>
      <c r="F392" s="137">
        <v>3</v>
      </c>
      <c r="G392" s="130" t="s">
        <v>81</v>
      </c>
    </row>
    <row r="393" s="130" customFormat="1" ht="18" customHeight="1" spans="1:7">
      <c r="A393" s="138" t="s">
        <v>389</v>
      </c>
      <c r="B393" s="137"/>
      <c r="C393" s="137"/>
      <c r="D393" s="137">
        <f t="shared" si="6"/>
        <v>0</v>
      </c>
      <c r="E393" s="137">
        <v>18</v>
      </c>
      <c r="F393" s="137">
        <v>18</v>
      </c>
      <c r="G393" s="130" t="s">
        <v>81</v>
      </c>
    </row>
    <row r="394" s="130" customFormat="1" ht="18" customHeight="1" spans="1:7">
      <c r="A394" s="138" t="s">
        <v>390</v>
      </c>
      <c r="B394" s="137">
        <v>30</v>
      </c>
      <c r="C394" s="137"/>
      <c r="D394" s="137">
        <f t="shared" si="6"/>
        <v>30</v>
      </c>
      <c r="E394" s="137">
        <v>25</v>
      </c>
      <c r="F394" s="137">
        <v>55</v>
      </c>
      <c r="G394" s="130" t="s">
        <v>81</v>
      </c>
    </row>
    <row r="395" s="130" customFormat="1" ht="18" customHeight="1" spans="1:7">
      <c r="A395" s="138" t="s">
        <v>391</v>
      </c>
      <c r="B395" s="137">
        <v>100</v>
      </c>
      <c r="C395" s="137"/>
      <c r="D395" s="137">
        <f t="shared" si="6"/>
        <v>100</v>
      </c>
      <c r="E395" s="137">
        <v>-100</v>
      </c>
      <c r="F395" s="137"/>
      <c r="G395" s="130" t="s">
        <v>81</v>
      </c>
    </row>
    <row r="396" s="130" customFormat="1" ht="18" customHeight="1" spans="1:7">
      <c r="A396" s="138" t="s">
        <v>392</v>
      </c>
      <c r="B396" s="137">
        <v>30</v>
      </c>
      <c r="C396" s="137"/>
      <c r="D396" s="137">
        <f t="shared" si="6"/>
        <v>30</v>
      </c>
      <c r="E396" s="137">
        <v>0</v>
      </c>
      <c r="F396" s="137">
        <v>30</v>
      </c>
      <c r="G396" s="130" t="s">
        <v>81</v>
      </c>
    </row>
    <row r="397" s="130" customFormat="1" ht="18" customHeight="1" spans="1:7">
      <c r="A397" s="138" t="s">
        <v>393</v>
      </c>
      <c r="B397" s="137">
        <v>425</v>
      </c>
      <c r="C397" s="137"/>
      <c r="D397" s="137">
        <f t="shared" si="6"/>
        <v>425</v>
      </c>
      <c r="E397" s="137">
        <v>9.39999999999998</v>
      </c>
      <c r="F397" s="137">
        <v>434.4</v>
      </c>
      <c r="G397" s="130" t="s">
        <v>81</v>
      </c>
    </row>
    <row r="398" s="130" customFormat="1" ht="18" customHeight="1" spans="1:7">
      <c r="A398" s="138" t="s">
        <v>394</v>
      </c>
      <c r="B398" s="137"/>
      <c r="C398" s="137"/>
      <c r="D398" s="137">
        <f t="shared" si="6"/>
        <v>0</v>
      </c>
      <c r="E398" s="137">
        <v>1185.88</v>
      </c>
      <c r="F398" s="137">
        <v>1185.88</v>
      </c>
      <c r="G398" s="130" t="s">
        <v>81</v>
      </c>
    </row>
    <row r="399" s="130" customFormat="1" ht="18" customHeight="1" spans="1:7">
      <c r="A399" s="138" t="s">
        <v>395</v>
      </c>
      <c r="B399" s="137">
        <v>129</v>
      </c>
      <c r="C399" s="137"/>
      <c r="D399" s="137">
        <f t="shared" si="6"/>
        <v>129</v>
      </c>
      <c r="E399" s="137">
        <v>3.88</v>
      </c>
      <c r="F399" s="137">
        <v>132.88</v>
      </c>
      <c r="G399" s="130" t="s">
        <v>81</v>
      </c>
    </row>
    <row r="400" s="130" customFormat="1" ht="18" customHeight="1" spans="1:7">
      <c r="A400" s="138" t="s">
        <v>396</v>
      </c>
      <c r="B400" s="137">
        <v>2353</v>
      </c>
      <c r="C400" s="137"/>
      <c r="D400" s="137">
        <f t="shared" si="6"/>
        <v>2353</v>
      </c>
      <c r="E400" s="137">
        <v>3700.69</v>
      </c>
      <c r="F400" s="137">
        <v>6053.69</v>
      </c>
      <c r="G400" s="130" t="s">
        <v>79</v>
      </c>
    </row>
    <row r="401" s="130" customFormat="1" ht="18" customHeight="1" spans="1:7">
      <c r="A401" s="138" t="s">
        <v>397</v>
      </c>
      <c r="B401" s="137">
        <v>468</v>
      </c>
      <c r="C401" s="137"/>
      <c r="D401" s="137">
        <f t="shared" si="6"/>
        <v>468</v>
      </c>
      <c r="E401" s="137">
        <v>1162</v>
      </c>
      <c r="F401" s="137">
        <v>1630</v>
      </c>
      <c r="G401" s="130" t="s">
        <v>81</v>
      </c>
    </row>
    <row r="402" s="130" customFormat="1" ht="18" customHeight="1" spans="1:7">
      <c r="A402" s="138" t="s">
        <v>398</v>
      </c>
      <c r="B402" s="137">
        <v>1885</v>
      </c>
      <c r="C402" s="137"/>
      <c r="D402" s="137">
        <f t="shared" si="6"/>
        <v>1885</v>
      </c>
      <c r="E402" s="137">
        <v>2538.69</v>
      </c>
      <c r="F402" s="137">
        <v>4423.69</v>
      </c>
      <c r="G402" s="130" t="s">
        <v>81</v>
      </c>
    </row>
    <row r="403" s="130" customFormat="1" ht="18" customHeight="1" spans="1:7">
      <c r="A403" s="138" t="s">
        <v>399</v>
      </c>
      <c r="B403" s="137">
        <v>1839</v>
      </c>
      <c r="C403" s="137"/>
      <c r="D403" s="137">
        <f t="shared" si="6"/>
        <v>1839</v>
      </c>
      <c r="E403" s="137">
        <v>-1839</v>
      </c>
      <c r="F403" s="137"/>
      <c r="G403" s="130" t="s">
        <v>79</v>
      </c>
    </row>
    <row r="404" s="130" customFormat="1" ht="18" customHeight="1" spans="1:7">
      <c r="A404" s="138" t="s">
        <v>400</v>
      </c>
      <c r="B404" s="137">
        <v>1299</v>
      </c>
      <c r="C404" s="137"/>
      <c r="D404" s="137">
        <f t="shared" si="6"/>
        <v>1299</v>
      </c>
      <c r="E404" s="137">
        <v>-1299</v>
      </c>
      <c r="F404" s="137"/>
      <c r="G404" s="130" t="s">
        <v>81</v>
      </c>
    </row>
    <row r="405" s="130" customFormat="1" ht="18" customHeight="1" spans="1:7">
      <c r="A405" s="138" t="s">
        <v>401</v>
      </c>
      <c r="B405" s="137">
        <v>540</v>
      </c>
      <c r="C405" s="137"/>
      <c r="D405" s="137">
        <f t="shared" si="6"/>
        <v>540</v>
      </c>
      <c r="E405" s="137">
        <v>-540</v>
      </c>
      <c r="F405" s="137"/>
      <c r="G405" s="130" t="s">
        <v>81</v>
      </c>
    </row>
    <row r="406" s="130" customFormat="1" ht="18" customHeight="1" spans="1:7">
      <c r="A406" s="138" t="s">
        <v>402</v>
      </c>
      <c r="B406" s="137">
        <v>1864</v>
      </c>
      <c r="C406" s="137"/>
      <c r="D406" s="137">
        <f t="shared" si="6"/>
        <v>1864</v>
      </c>
      <c r="E406" s="137">
        <v>-145.31</v>
      </c>
      <c r="F406" s="137">
        <v>1718.69</v>
      </c>
      <c r="G406" s="130" t="s">
        <v>79</v>
      </c>
    </row>
    <row r="407" s="130" customFormat="1" ht="18" customHeight="1" spans="1:7">
      <c r="A407" s="138" t="s">
        <v>403</v>
      </c>
      <c r="B407" s="137">
        <v>134</v>
      </c>
      <c r="C407" s="137"/>
      <c r="D407" s="137">
        <f t="shared" si="6"/>
        <v>134</v>
      </c>
      <c r="E407" s="137">
        <v>-74</v>
      </c>
      <c r="F407" s="137">
        <v>60</v>
      </c>
      <c r="G407" s="130" t="s">
        <v>81</v>
      </c>
    </row>
    <row r="408" s="130" customFormat="1" ht="18" customHeight="1" spans="1:7">
      <c r="A408" s="138" t="s">
        <v>404</v>
      </c>
      <c r="B408" s="137">
        <v>1316</v>
      </c>
      <c r="C408" s="137"/>
      <c r="D408" s="137">
        <f t="shared" si="6"/>
        <v>1316</v>
      </c>
      <c r="E408" s="137">
        <v>-77.5699999999999</v>
      </c>
      <c r="F408" s="137">
        <v>1238.43</v>
      </c>
      <c r="G408" s="130" t="s">
        <v>81</v>
      </c>
    </row>
    <row r="409" s="130" customFormat="1" ht="18" customHeight="1" spans="1:7">
      <c r="A409" s="138" t="s">
        <v>405</v>
      </c>
      <c r="B409" s="137"/>
      <c r="C409" s="137"/>
      <c r="D409" s="137">
        <f t="shared" si="6"/>
        <v>0</v>
      </c>
      <c r="E409" s="137">
        <v>360</v>
      </c>
      <c r="F409" s="137">
        <v>360</v>
      </c>
      <c r="G409" s="130" t="s">
        <v>81</v>
      </c>
    </row>
    <row r="410" s="130" customFormat="1" ht="18" customHeight="1" spans="1:7">
      <c r="A410" s="138" t="s">
        <v>406</v>
      </c>
      <c r="B410" s="137">
        <v>414</v>
      </c>
      <c r="C410" s="137"/>
      <c r="D410" s="137">
        <f t="shared" si="6"/>
        <v>414</v>
      </c>
      <c r="E410" s="137">
        <v>-353.74</v>
      </c>
      <c r="F410" s="137">
        <v>60.26</v>
      </c>
      <c r="G410" s="130" t="s">
        <v>81</v>
      </c>
    </row>
    <row r="411" s="130" customFormat="1" ht="18" customHeight="1" spans="1:7">
      <c r="A411" s="138" t="s">
        <v>407</v>
      </c>
      <c r="B411" s="137">
        <v>535</v>
      </c>
      <c r="C411" s="137"/>
      <c r="D411" s="137">
        <f t="shared" si="6"/>
        <v>535</v>
      </c>
      <c r="E411" s="137">
        <v>-42.91</v>
      </c>
      <c r="F411" s="137">
        <v>492.09</v>
      </c>
      <c r="G411" s="130" t="s">
        <v>79</v>
      </c>
    </row>
    <row r="412" s="130" customFormat="1" ht="18" customHeight="1" spans="1:7">
      <c r="A412" s="138" t="s">
        <v>408</v>
      </c>
      <c r="B412" s="137">
        <v>69</v>
      </c>
      <c r="C412" s="137"/>
      <c r="D412" s="137">
        <f t="shared" si="6"/>
        <v>69</v>
      </c>
      <c r="E412" s="137">
        <v>-0.480000000000004</v>
      </c>
      <c r="F412" s="137">
        <v>68.52</v>
      </c>
      <c r="G412" s="130" t="s">
        <v>81</v>
      </c>
    </row>
    <row r="413" s="130" customFormat="1" ht="18" customHeight="1" spans="1:7">
      <c r="A413" s="138" t="s">
        <v>409</v>
      </c>
      <c r="B413" s="137">
        <v>466</v>
      </c>
      <c r="C413" s="137"/>
      <c r="D413" s="137">
        <f t="shared" si="6"/>
        <v>466</v>
      </c>
      <c r="E413" s="137">
        <v>-42.43</v>
      </c>
      <c r="F413" s="137">
        <v>423.57</v>
      </c>
      <c r="G413" s="130" t="s">
        <v>81</v>
      </c>
    </row>
    <row r="414" s="130" customFormat="1" ht="18" customHeight="1" spans="1:7">
      <c r="A414" s="138" t="s">
        <v>410</v>
      </c>
      <c r="B414" s="137">
        <v>2378</v>
      </c>
      <c r="C414" s="137"/>
      <c r="D414" s="137">
        <f t="shared" si="6"/>
        <v>2378</v>
      </c>
      <c r="E414" s="137">
        <v>14598.94</v>
      </c>
      <c r="F414" s="137">
        <v>16976.94</v>
      </c>
      <c r="G414" s="130" t="s">
        <v>79</v>
      </c>
    </row>
    <row r="415" s="130" customFormat="1" ht="18" customHeight="1" spans="1:7">
      <c r="A415" s="138" t="s">
        <v>411</v>
      </c>
      <c r="B415" s="137">
        <v>2378</v>
      </c>
      <c r="C415" s="137"/>
      <c r="D415" s="137">
        <f t="shared" si="6"/>
        <v>2378</v>
      </c>
      <c r="E415" s="137">
        <v>14598.94</v>
      </c>
      <c r="F415" s="137">
        <v>16976.94</v>
      </c>
      <c r="G415" s="130" t="s">
        <v>81</v>
      </c>
    </row>
    <row r="416" s="130" customFormat="1" ht="18" customHeight="1" spans="1:7">
      <c r="A416" s="135" t="s">
        <v>412</v>
      </c>
      <c r="B416" s="137">
        <v>903</v>
      </c>
      <c r="C416" s="137"/>
      <c r="D416" s="137">
        <f t="shared" si="6"/>
        <v>903</v>
      </c>
      <c r="E416" s="137">
        <v>2537.45</v>
      </c>
      <c r="F416" s="137">
        <v>3440.45</v>
      </c>
      <c r="G416" s="130" t="s">
        <v>77</v>
      </c>
    </row>
    <row r="417" s="130" customFormat="1" ht="18" customHeight="1" spans="1:7">
      <c r="A417" s="138" t="s">
        <v>413</v>
      </c>
      <c r="B417" s="137">
        <v>584</v>
      </c>
      <c r="C417" s="137"/>
      <c r="D417" s="137">
        <f t="shared" si="6"/>
        <v>584</v>
      </c>
      <c r="E417" s="137">
        <v>1387.12</v>
      </c>
      <c r="F417" s="137">
        <v>1971.12</v>
      </c>
      <c r="G417" s="130" t="s">
        <v>79</v>
      </c>
    </row>
    <row r="418" s="130" customFormat="1" ht="18" customHeight="1" spans="1:7">
      <c r="A418" s="138" t="s">
        <v>80</v>
      </c>
      <c r="B418" s="137">
        <v>579</v>
      </c>
      <c r="C418" s="137"/>
      <c r="D418" s="137">
        <f t="shared" si="6"/>
        <v>579</v>
      </c>
      <c r="E418" s="137">
        <v>902.12</v>
      </c>
      <c r="F418" s="137">
        <v>1481.12</v>
      </c>
      <c r="G418" s="130" t="s">
        <v>81</v>
      </c>
    </row>
    <row r="419" s="130" customFormat="1" ht="18" customHeight="1" spans="1:7">
      <c r="A419" s="138" t="s">
        <v>414</v>
      </c>
      <c r="B419" s="137">
        <v>5</v>
      </c>
      <c r="C419" s="137"/>
      <c r="D419" s="137">
        <f t="shared" si="6"/>
        <v>5</v>
      </c>
      <c r="E419" s="137">
        <v>0</v>
      </c>
      <c r="F419" s="137">
        <v>5</v>
      </c>
      <c r="G419" s="130" t="s">
        <v>81</v>
      </c>
    </row>
    <row r="420" s="130" customFormat="1" ht="18" customHeight="1" spans="1:7">
      <c r="A420" s="138" t="s">
        <v>415</v>
      </c>
      <c r="B420" s="137"/>
      <c r="C420" s="137"/>
      <c r="D420" s="137">
        <f t="shared" si="6"/>
        <v>0</v>
      </c>
      <c r="E420" s="137">
        <v>195</v>
      </c>
      <c r="F420" s="137">
        <v>195</v>
      </c>
      <c r="G420" s="130" t="s">
        <v>81</v>
      </c>
    </row>
    <row r="421" s="130" customFormat="1" ht="18" customHeight="1" spans="1:7">
      <c r="A421" s="138" t="s">
        <v>416</v>
      </c>
      <c r="B421" s="137"/>
      <c r="C421" s="137"/>
      <c r="D421" s="137">
        <f t="shared" si="6"/>
        <v>0</v>
      </c>
      <c r="E421" s="137">
        <v>290</v>
      </c>
      <c r="F421" s="137">
        <v>290</v>
      </c>
      <c r="G421" s="130" t="s">
        <v>81</v>
      </c>
    </row>
    <row r="422" s="130" customFormat="1" ht="18" customHeight="1" spans="1:7">
      <c r="A422" s="138" t="s">
        <v>417</v>
      </c>
      <c r="B422" s="137">
        <v>17</v>
      </c>
      <c r="C422" s="137"/>
      <c r="D422" s="137">
        <f t="shared" si="6"/>
        <v>17</v>
      </c>
      <c r="E422" s="137">
        <v>232.33</v>
      </c>
      <c r="F422" s="137">
        <v>249.33</v>
      </c>
      <c r="G422" s="130" t="s">
        <v>79</v>
      </c>
    </row>
    <row r="423" s="130" customFormat="1" ht="18" customHeight="1" spans="1:7">
      <c r="A423" s="138" t="s">
        <v>418</v>
      </c>
      <c r="B423" s="137"/>
      <c r="C423" s="137"/>
      <c r="D423" s="137">
        <f t="shared" si="6"/>
        <v>0</v>
      </c>
      <c r="E423" s="137">
        <v>121.3</v>
      </c>
      <c r="F423" s="137">
        <v>121.3</v>
      </c>
      <c r="G423" s="130" t="s">
        <v>81</v>
      </c>
    </row>
    <row r="424" s="130" customFormat="1" ht="18" customHeight="1" spans="1:7">
      <c r="A424" s="138" t="s">
        <v>419</v>
      </c>
      <c r="B424" s="137">
        <v>2</v>
      </c>
      <c r="C424" s="137"/>
      <c r="D424" s="137">
        <f t="shared" si="6"/>
        <v>2</v>
      </c>
      <c r="E424" s="137">
        <v>94.4</v>
      </c>
      <c r="F424" s="137">
        <v>96.4</v>
      </c>
      <c r="G424" s="130" t="s">
        <v>81</v>
      </c>
    </row>
    <row r="425" s="130" customFormat="1" ht="18" customHeight="1" spans="1:7">
      <c r="A425" s="138" t="s">
        <v>420</v>
      </c>
      <c r="B425" s="137"/>
      <c r="C425" s="137"/>
      <c r="D425" s="137">
        <f t="shared" si="6"/>
        <v>0</v>
      </c>
      <c r="E425" s="137">
        <v>31.63</v>
      </c>
      <c r="F425" s="137">
        <v>31.63</v>
      </c>
      <c r="G425" s="130" t="s">
        <v>81</v>
      </c>
    </row>
    <row r="426" s="130" customFormat="1" ht="18" customHeight="1" spans="1:7">
      <c r="A426" s="138" t="s">
        <v>421</v>
      </c>
      <c r="B426" s="137">
        <v>15</v>
      </c>
      <c r="C426" s="137"/>
      <c r="D426" s="137">
        <f t="shared" si="6"/>
        <v>15</v>
      </c>
      <c r="E426" s="137">
        <v>-15</v>
      </c>
      <c r="F426" s="137"/>
      <c r="G426" s="130" t="s">
        <v>81</v>
      </c>
    </row>
    <row r="427" s="130" customFormat="1" ht="18" customHeight="1" spans="1:7">
      <c r="A427" s="138" t="s">
        <v>422</v>
      </c>
      <c r="B427" s="137">
        <v>302</v>
      </c>
      <c r="C427" s="137"/>
      <c r="D427" s="137">
        <f t="shared" si="6"/>
        <v>302</v>
      </c>
      <c r="E427" s="137">
        <v>918</v>
      </c>
      <c r="F427" s="137">
        <v>1220</v>
      </c>
      <c r="G427" s="130" t="s">
        <v>79</v>
      </c>
    </row>
    <row r="428" s="130" customFormat="1" ht="18" customHeight="1" spans="1:7">
      <c r="A428" s="138" t="s">
        <v>423</v>
      </c>
      <c r="B428" s="137">
        <v>302</v>
      </c>
      <c r="C428" s="137"/>
      <c r="D428" s="137">
        <f t="shared" si="6"/>
        <v>302</v>
      </c>
      <c r="E428" s="137">
        <v>918</v>
      </c>
      <c r="F428" s="137">
        <v>1220</v>
      </c>
      <c r="G428" s="130" t="s">
        <v>81</v>
      </c>
    </row>
    <row r="429" s="130" customFormat="1" ht="18" customHeight="1" spans="1:7">
      <c r="A429" s="135" t="s">
        <v>424</v>
      </c>
      <c r="B429" s="137">
        <v>928</v>
      </c>
      <c r="C429" s="137"/>
      <c r="D429" s="137">
        <f t="shared" si="6"/>
        <v>928</v>
      </c>
      <c r="E429" s="137">
        <v>1039.64</v>
      </c>
      <c r="F429" s="137">
        <v>1967.64</v>
      </c>
      <c r="G429" s="130" t="s">
        <v>77</v>
      </c>
    </row>
    <row r="430" s="130" customFormat="1" ht="18" customHeight="1" spans="1:7">
      <c r="A430" s="138" t="s">
        <v>425</v>
      </c>
      <c r="B430" s="137">
        <v>862</v>
      </c>
      <c r="C430" s="137"/>
      <c r="D430" s="137">
        <f t="shared" si="6"/>
        <v>862</v>
      </c>
      <c r="E430" s="137">
        <v>937.31</v>
      </c>
      <c r="F430" s="137">
        <v>1799.31</v>
      </c>
      <c r="G430" s="130" t="s">
        <v>79</v>
      </c>
    </row>
    <row r="431" s="130" customFormat="1" ht="18" customHeight="1" spans="1:7">
      <c r="A431" s="138" t="s">
        <v>80</v>
      </c>
      <c r="B431" s="137"/>
      <c r="C431" s="137"/>
      <c r="D431" s="137">
        <f t="shared" si="6"/>
        <v>0</v>
      </c>
      <c r="E431" s="137">
        <v>96.31</v>
      </c>
      <c r="F431" s="137">
        <v>96.31</v>
      </c>
      <c r="G431" s="130" t="s">
        <v>81</v>
      </c>
    </row>
    <row r="432" s="130" customFormat="1" ht="18" customHeight="1" spans="1:7">
      <c r="A432" s="138" t="s">
        <v>426</v>
      </c>
      <c r="B432" s="137"/>
      <c r="C432" s="137"/>
      <c r="D432" s="137">
        <f t="shared" si="6"/>
        <v>0</v>
      </c>
      <c r="E432" s="137">
        <v>102</v>
      </c>
      <c r="F432" s="137">
        <v>102</v>
      </c>
      <c r="G432" s="130" t="s">
        <v>81</v>
      </c>
    </row>
    <row r="433" s="130" customFormat="1" ht="18" customHeight="1" spans="1:7">
      <c r="A433" s="138" t="s">
        <v>427</v>
      </c>
      <c r="B433" s="137">
        <v>862</v>
      </c>
      <c r="C433" s="137"/>
      <c r="D433" s="137">
        <f t="shared" si="6"/>
        <v>862</v>
      </c>
      <c r="E433" s="137">
        <v>739</v>
      </c>
      <c r="F433" s="137">
        <v>1601</v>
      </c>
      <c r="G433" s="130" t="s">
        <v>81</v>
      </c>
    </row>
    <row r="434" s="130" customFormat="1" ht="18" customHeight="1" spans="1:7">
      <c r="A434" s="138" t="s">
        <v>428</v>
      </c>
      <c r="B434" s="137">
        <v>66</v>
      </c>
      <c r="C434" s="137"/>
      <c r="D434" s="137">
        <f t="shared" si="6"/>
        <v>66</v>
      </c>
      <c r="E434" s="137">
        <v>0.930000000000007</v>
      </c>
      <c r="F434" s="137">
        <v>66.93</v>
      </c>
      <c r="G434" s="130" t="s">
        <v>79</v>
      </c>
    </row>
    <row r="435" s="130" customFormat="1" ht="18" customHeight="1" spans="1:7">
      <c r="A435" s="138" t="s">
        <v>80</v>
      </c>
      <c r="B435" s="137">
        <v>42</v>
      </c>
      <c r="C435" s="137"/>
      <c r="D435" s="137">
        <f t="shared" si="6"/>
        <v>42</v>
      </c>
      <c r="E435" s="137">
        <v>0.549999999999997</v>
      </c>
      <c r="F435" s="137">
        <v>42.55</v>
      </c>
      <c r="G435" s="130" t="s">
        <v>81</v>
      </c>
    </row>
    <row r="436" s="130" customFormat="1" ht="18" customHeight="1" spans="1:7">
      <c r="A436" s="138" t="s">
        <v>429</v>
      </c>
      <c r="B436" s="137">
        <v>24</v>
      </c>
      <c r="C436" s="137"/>
      <c r="D436" s="137">
        <f t="shared" si="6"/>
        <v>24</v>
      </c>
      <c r="E436" s="137">
        <v>0.379999999999999</v>
      </c>
      <c r="F436" s="137">
        <v>24.38</v>
      </c>
      <c r="G436" s="130" t="s">
        <v>81</v>
      </c>
    </row>
    <row r="437" s="130" customFormat="1" ht="18" customHeight="1" spans="1:7">
      <c r="A437" s="138" t="s">
        <v>430</v>
      </c>
      <c r="B437" s="137"/>
      <c r="C437" s="137"/>
      <c r="D437" s="137">
        <f t="shared" si="6"/>
        <v>0</v>
      </c>
      <c r="E437" s="137">
        <v>101.4</v>
      </c>
      <c r="F437" s="137">
        <v>101.4</v>
      </c>
      <c r="G437" s="130" t="s">
        <v>79</v>
      </c>
    </row>
    <row r="438" s="130" customFormat="1" ht="18" customHeight="1" spans="1:7">
      <c r="A438" s="138" t="s">
        <v>431</v>
      </c>
      <c r="B438" s="137"/>
      <c r="C438" s="137"/>
      <c r="D438" s="137">
        <f t="shared" si="6"/>
        <v>0</v>
      </c>
      <c r="E438" s="137">
        <v>101.4</v>
      </c>
      <c r="F438" s="137">
        <v>101.4</v>
      </c>
      <c r="G438" s="130" t="s">
        <v>81</v>
      </c>
    </row>
    <row r="439" s="130" customFormat="1" ht="18" customHeight="1" spans="1:7">
      <c r="A439" s="135" t="s">
        <v>432</v>
      </c>
      <c r="B439" s="137">
        <v>514</v>
      </c>
      <c r="C439" s="137"/>
      <c r="D439" s="137">
        <f t="shared" si="6"/>
        <v>514</v>
      </c>
      <c r="E439" s="137">
        <v>-379.37</v>
      </c>
      <c r="F439" s="137">
        <v>134.63</v>
      </c>
      <c r="G439" s="130" t="s">
        <v>77</v>
      </c>
    </row>
    <row r="440" s="130" customFormat="1" ht="18" customHeight="1" spans="1:7">
      <c r="A440" s="138" t="s">
        <v>433</v>
      </c>
      <c r="B440" s="137">
        <v>219</v>
      </c>
      <c r="C440" s="137"/>
      <c r="D440" s="137">
        <f t="shared" si="6"/>
        <v>219</v>
      </c>
      <c r="E440" s="137">
        <v>-84.37</v>
      </c>
      <c r="F440" s="137">
        <v>134.63</v>
      </c>
      <c r="G440" s="130" t="s">
        <v>79</v>
      </c>
    </row>
    <row r="441" s="130" customFormat="1" ht="18" customHeight="1" spans="1:7">
      <c r="A441" s="138" t="s">
        <v>80</v>
      </c>
      <c r="B441" s="137">
        <v>93</v>
      </c>
      <c r="C441" s="137"/>
      <c r="D441" s="137">
        <f t="shared" si="6"/>
        <v>93</v>
      </c>
      <c r="E441" s="137">
        <v>38.54</v>
      </c>
      <c r="F441" s="137">
        <v>131.54</v>
      </c>
      <c r="G441" s="130" t="s">
        <v>81</v>
      </c>
    </row>
    <row r="442" s="130" customFormat="1" ht="18" customHeight="1" spans="1:7">
      <c r="A442" s="138" t="s">
        <v>90</v>
      </c>
      <c r="B442" s="137"/>
      <c r="C442" s="137"/>
      <c r="D442" s="137">
        <f t="shared" si="6"/>
        <v>0</v>
      </c>
      <c r="E442" s="137">
        <v>3.09</v>
      </c>
      <c r="F442" s="137">
        <v>3.09</v>
      </c>
      <c r="G442" s="130" t="s">
        <v>81</v>
      </c>
    </row>
    <row r="443" s="130" customFormat="1" ht="18" customHeight="1" spans="1:7">
      <c r="A443" s="138" t="s">
        <v>434</v>
      </c>
      <c r="B443" s="137">
        <v>126</v>
      </c>
      <c r="C443" s="137"/>
      <c r="D443" s="137">
        <f t="shared" si="6"/>
        <v>126</v>
      </c>
      <c r="E443" s="137">
        <v>-126</v>
      </c>
      <c r="F443" s="137"/>
      <c r="G443" s="130" t="s">
        <v>81</v>
      </c>
    </row>
    <row r="444" s="130" customFormat="1" ht="18" customHeight="1" spans="1:7">
      <c r="A444" s="138" t="s">
        <v>435</v>
      </c>
      <c r="B444" s="137">
        <v>2</v>
      </c>
      <c r="C444" s="137"/>
      <c r="D444" s="137">
        <f t="shared" si="6"/>
        <v>2</v>
      </c>
      <c r="E444" s="137">
        <v>-2</v>
      </c>
      <c r="F444" s="137"/>
      <c r="G444" s="130" t="s">
        <v>79</v>
      </c>
    </row>
    <row r="445" s="130" customFormat="1" ht="18" customHeight="1" spans="1:7">
      <c r="A445" s="138" t="s">
        <v>436</v>
      </c>
      <c r="B445" s="137">
        <v>2</v>
      </c>
      <c r="C445" s="137"/>
      <c r="D445" s="137">
        <f t="shared" si="6"/>
        <v>2</v>
      </c>
      <c r="E445" s="137">
        <v>-2</v>
      </c>
      <c r="F445" s="137"/>
      <c r="G445" s="130" t="s">
        <v>81</v>
      </c>
    </row>
    <row r="446" s="130" customFormat="1" ht="18" customHeight="1" spans="1:7">
      <c r="A446" s="138" t="s">
        <v>437</v>
      </c>
      <c r="B446" s="137">
        <v>293</v>
      </c>
      <c r="C446" s="137"/>
      <c r="D446" s="137">
        <f t="shared" si="6"/>
        <v>293</v>
      </c>
      <c r="E446" s="137">
        <v>-293</v>
      </c>
      <c r="F446" s="137"/>
      <c r="G446" s="130" t="s">
        <v>79</v>
      </c>
    </row>
    <row r="447" s="130" customFormat="1" ht="18" customHeight="1" spans="1:7">
      <c r="A447" s="138" t="s">
        <v>438</v>
      </c>
      <c r="B447" s="137">
        <v>293</v>
      </c>
      <c r="C447" s="137"/>
      <c r="D447" s="137">
        <f t="shared" si="6"/>
        <v>293</v>
      </c>
      <c r="E447" s="137">
        <v>-293</v>
      </c>
      <c r="F447" s="137"/>
      <c r="G447" s="130" t="s">
        <v>81</v>
      </c>
    </row>
    <row r="448" s="130" customFormat="1" ht="18" customHeight="1" spans="1:7">
      <c r="A448" s="135" t="s">
        <v>439</v>
      </c>
      <c r="B448" s="137">
        <v>16</v>
      </c>
      <c r="C448" s="137"/>
      <c r="D448" s="137">
        <f t="shared" si="6"/>
        <v>16</v>
      </c>
      <c r="E448" s="137">
        <v>-4</v>
      </c>
      <c r="F448" s="137">
        <v>12</v>
      </c>
      <c r="G448" s="130" t="s">
        <v>77</v>
      </c>
    </row>
    <row r="449" s="130" customFormat="1" ht="18" customHeight="1" spans="1:7">
      <c r="A449" s="138" t="s">
        <v>440</v>
      </c>
      <c r="B449" s="137">
        <v>16</v>
      </c>
      <c r="C449" s="137"/>
      <c r="D449" s="137">
        <f t="shared" si="6"/>
        <v>16</v>
      </c>
      <c r="E449" s="137">
        <v>-4</v>
      </c>
      <c r="F449" s="137">
        <v>12</v>
      </c>
      <c r="G449" s="130" t="s">
        <v>79</v>
      </c>
    </row>
    <row r="450" s="130" customFormat="1" ht="18" customHeight="1" spans="1:7">
      <c r="A450" s="138" t="s">
        <v>441</v>
      </c>
      <c r="B450" s="137">
        <v>16</v>
      </c>
      <c r="C450" s="137"/>
      <c r="D450" s="137">
        <f t="shared" si="6"/>
        <v>16</v>
      </c>
      <c r="E450" s="137">
        <v>-4</v>
      </c>
      <c r="F450" s="137">
        <v>12</v>
      </c>
      <c r="G450" s="130" t="s">
        <v>81</v>
      </c>
    </row>
    <row r="451" s="130" customFormat="1" ht="18" customHeight="1" spans="1:7">
      <c r="A451" s="135" t="s">
        <v>442</v>
      </c>
      <c r="B451" s="137">
        <v>2258</v>
      </c>
      <c r="C451" s="137"/>
      <c r="D451" s="137">
        <f t="shared" si="6"/>
        <v>2258</v>
      </c>
      <c r="E451" s="137">
        <v>2275.26</v>
      </c>
      <c r="F451" s="137">
        <v>4533.26</v>
      </c>
      <c r="G451" s="130" t="s">
        <v>77</v>
      </c>
    </row>
    <row r="452" s="130" customFormat="1" ht="18" customHeight="1" spans="1:7">
      <c r="A452" s="138" t="s">
        <v>443</v>
      </c>
      <c r="B452" s="137">
        <v>2199</v>
      </c>
      <c r="C452" s="137"/>
      <c r="D452" s="137">
        <f t="shared" si="6"/>
        <v>2199</v>
      </c>
      <c r="E452" s="137">
        <v>2190.22</v>
      </c>
      <c r="F452" s="137">
        <v>4389.22</v>
      </c>
      <c r="G452" s="130" t="s">
        <v>79</v>
      </c>
    </row>
    <row r="453" s="130" customFormat="1" ht="18" customHeight="1" spans="1:7">
      <c r="A453" s="138" t="s">
        <v>80</v>
      </c>
      <c r="B453" s="137">
        <v>2182</v>
      </c>
      <c r="C453" s="137"/>
      <c r="D453" s="137">
        <f t="shared" ref="D453:D465" si="7">B453+C453</f>
        <v>2182</v>
      </c>
      <c r="E453" s="137">
        <v>408.74</v>
      </c>
      <c r="F453" s="137">
        <v>2590.74</v>
      </c>
      <c r="G453" s="130" t="s">
        <v>81</v>
      </c>
    </row>
    <row r="454" s="130" customFormat="1" ht="18" customHeight="1" spans="1:7">
      <c r="A454" s="138" t="s">
        <v>82</v>
      </c>
      <c r="B454" s="140"/>
      <c r="C454" s="140"/>
      <c r="D454" s="137">
        <f t="shared" si="7"/>
        <v>0</v>
      </c>
      <c r="E454" s="137">
        <v>11.96</v>
      </c>
      <c r="F454" s="137">
        <v>11.96</v>
      </c>
      <c r="G454" s="130" t="s">
        <v>81</v>
      </c>
    </row>
    <row r="455" s="130" customFormat="1" ht="18" customHeight="1" spans="1:7">
      <c r="A455" s="138" t="s">
        <v>444</v>
      </c>
      <c r="B455" s="140"/>
      <c r="C455" s="140"/>
      <c r="D455" s="137">
        <f t="shared" si="7"/>
        <v>0</v>
      </c>
      <c r="E455" s="137">
        <v>29</v>
      </c>
      <c r="F455" s="137">
        <v>29</v>
      </c>
      <c r="G455" s="130" t="s">
        <v>81</v>
      </c>
    </row>
    <row r="456" s="130" customFormat="1" ht="18" customHeight="1" spans="1:7">
      <c r="A456" s="138" t="s">
        <v>445</v>
      </c>
      <c r="B456" s="137">
        <v>5</v>
      </c>
      <c r="C456" s="137"/>
      <c r="D456" s="137">
        <f t="shared" si="7"/>
        <v>5</v>
      </c>
      <c r="E456" s="137">
        <v>0</v>
      </c>
      <c r="F456" s="137">
        <v>5</v>
      </c>
      <c r="G456" s="130" t="s">
        <v>81</v>
      </c>
    </row>
    <row r="457" s="130" customFormat="1" ht="18" customHeight="1" spans="1:7">
      <c r="A457" s="138" t="s">
        <v>446</v>
      </c>
      <c r="B457" s="137"/>
      <c r="C457" s="137"/>
      <c r="D457" s="137">
        <f t="shared" si="7"/>
        <v>0</v>
      </c>
      <c r="E457" s="137">
        <v>1198.67</v>
      </c>
      <c r="F457" s="137">
        <v>1198.67</v>
      </c>
      <c r="G457" s="130" t="s">
        <v>81</v>
      </c>
    </row>
    <row r="458" s="130" customFormat="1" ht="18" customHeight="1" spans="1:7">
      <c r="A458" s="138" t="s">
        <v>447</v>
      </c>
      <c r="B458" s="137">
        <v>12</v>
      </c>
      <c r="C458" s="137"/>
      <c r="D458" s="137">
        <f t="shared" si="7"/>
        <v>12</v>
      </c>
      <c r="E458" s="137">
        <v>541.85</v>
      </c>
      <c r="F458" s="137">
        <v>553.85</v>
      </c>
      <c r="G458" s="130" t="s">
        <v>81</v>
      </c>
    </row>
    <row r="459" s="130" customFormat="1" ht="18" customHeight="1" spans="1:7">
      <c r="A459" s="138" t="s">
        <v>448</v>
      </c>
      <c r="B459" s="137">
        <v>2</v>
      </c>
      <c r="C459" s="137"/>
      <c r="D459" s="137">
        <f t="shared" si="7"/>
        <v>2</v>
      </c>
      <c r="E459" s="137">
        <v>-2</v>
      </c>
      <c r="F459" s="137"/>
      <c r="G459" s="130" t="s">
        <v>79</v>
      </c>
    </row>
    <row r="460" s="130" customFormat="1" ht="18" customHeight="1" spans="1:7">
      <c r="A460" s="138" t="s">
        <v>449</v>
      </c>
      <c r="B460" s="137">
        <v>2</v>
      </c>
      <c r="C460" s="137"/>
      <c r="D460" s="137">
        <f t="shared" si="7"/>
        <v>2</v>
      </c>
      <c r="E460" s="137">
        <v>-2</v>
      </c>
      <c r="F460" s="137"/>
      <c r="G460" s="130" t="s">
        <v>81</v>
      </c>
    </row>
    <row r="461" s="130" customFormat="1" ht="18" customHeight="1" spans="1:7">
      <c r="A461" s="138" t="s">
        <v>450</v>
      </c>
      <c r="B461" s="137">
        <v>57</v>
      </c>
      <c r="C461" s="137"/>
      <c r="D461" s="137">
        <f t="shared" si="7"/>
        <v>57</v>
      </c>
      <c r="E461" s="137">
        <v>6.04</v>
      </c>
      <c r="F461" s="137">
        <v>63.04</v>
      </c>
      <c r="G461" s="130" t="s">
        <v>79</v>
      </c>
    </row>
    <row r="462" s="130" customFormat="1" ht="18" customHeight="1" spans="1:7">
      <c r="A462" s="138" t="s">
        <v>80</v>
      </c>
      <c r="B462" s="137">
        <v>46</v>
      </c>
      <c r="C462" s="137"/>
      <c r="D462" s="137">
        <f t="shared" si="7"/>
        <v>46</v>
      </c>
      <c r="E462" s="137">
        <v>-43.56</v>
      </c>
      <c r="F462" s="137">
        <v>2.44</v>
      </c>
      <c r="G462" s="130" t="s">
        <v>81</v>
      </c>
    </row>
    <row r="463" s="130" customFormat="1" ht="18" customHeight="1" spans="1:7">
      <c r="A463" s="138" t="s">
        <v>451</v>
      </c>
      <c r="B463" s="137"/>
      <c r="C463" s="137"/>
      <c r="D463" s="137">
        <f t="shared" si="7"/>
        <v>0</v>
      </c>
      <c r="E463" s="137">
        <v>49.96</v>
      </c>
      <c r="F463" s="137">
        <v>49.96</v>
      </c>
      <c r="G463" s="130" t="s">
        <v>81</v>
      </c>
    </row>
    <row r="464" s="130" customFormat="1" ht="18" customHeight="1" spans="1:7">
      <c r="A464" s="138" t="s">
        <v>452</v>
      </c>
      <c r="B464" s="137">
        <v>3</v>
      </c>
      <c r="C464" s="137"/>
      <c r="D464" s="137">
        <f t="shared" si="7"/>
        <v>3</v>
      </c>
      <c r="E464" s="137">
        <v>-0.36</v>
      </c>
      <c r="F464" s="137">
        <v>2.64</v>
      </c>
      <c r="G464" s="130" t="s">
        <v>81</v>
      </c>
    </row>
    <row r="465" s="130" customFormat="1" ht="18" customHeight="1" spans="1:7">
      <c r="A465" s="138" t="s">
        <v>453</v>
      </c>
      <c r="B465" s="137">
        <v>8</v>
      </c>
      <c r="C465" s="137"/>
      <c r="D465" s="137">
        <f t="shared" si="7"/>
        <v>8</v>
      </c>
      <c r="E465" s="137">
        <v>0</v>
      </c>
      <c r="F465" s="137">
        <v>8</v>
      </c>
      <c r="G465" s="130" t="s">
        <v>81</v>
      </c>
    </row>
    <row r="466" s="130" customFormat="1" ht="18" customHeight="1" spans="1:7">
      <c r="A466" s="138" t="s">
        <v>454</v>
      </c>
      <c r="B466" s="137"/>
      <c r="C466" s="137"/>
      <c r="D466" s="137"/>
      <c r="E466" s="137">
        <v>81</v>
      </c>
      <c r="F466" s="137">
        <v>81</v>
      </c>
      <c r="G466" s="130" t="s">
        <v>79</v>
      </c>
    </row>
    <row r="467" s="130" customFormat="1" ht="18" customHeight="1" spans="1:7">
      <c r="A467" s="138" t="s">
        <v>455</v>
      </c>
      <c r="B467" s="139"/>
      <c r="C467" s="139"/>
      <c r="D467" s="137">
        <f t="shared" ref="D467:D506" si="8">B467+C467</f>
        <v>0</v>
      </c>
      <c r="E467" s="137">
        <v>81</v>
      </c>
      <c r="F467" s="137">
        <v>81</v>
      </c>
      <c r="G467" s="130" t="s">
        <v>81</v>
      </c>
    </row>
    <row r="468" s="130" customFormat="1" ht="18" customHeight="1" spans="1:7">
      <c r="A468" s="135" t="s">
        <v>456</v>
      </c>
      <c r="B468" s="137">
        <v>12994</v>
      </c>
      <c r="C468" s="137"/>
      <c r="D468" s="137">
        <f t="shared" si="8"/>
        <v>12994</v>
      </c>
      <c r="E468" s="137">
        <v>6923.97</v>
      </c>
      <c r="F468" s="137">
        <v>19917.97</v>
      </c>
      <c r="G468" s="130" t="s">
        <v>77</v>
      </c>
    </row>
    <row r="469" s="130" customFormat="1" ht="18" customHeight="1" spans="1:7">
      <c r="A469" s="138" t="s">
        <v>457</v>
      </c>
      <c r="B469" s="137">
        <v>884</v>
      </c>
      <c r="C469" s="137"/>
      <c r="D469" s="137">
        <f t="shared" si="8"/>
        <v>884</v>
      </c>
      <c r="E469" s="137">
        <v>465</v>
      </c>
      <c r="F469" s="137">
        <v>1349</v>
      </c>
      <c r="G469" s="130" t="s">
        <v>79</v>
      </c>
    </row>
    <row r="470" s="130" customFormat="1" ht="18" customHeight="1" spans="1:7">
      <c r="A470" s="138" t="s">
        <v>458</v>
      </c>
      <c r="B470" s="137">
        <v>884</v>
      </c>
      <c r="C470" s="137"/>
      <c r="D470" s="137">
        <f t="shared" si="8"/>
        <v>884</v>
      </c>
      <c r="E470" s="137">
        <v>-217.8</v>
      </c>
      <c r="F470" s="137">
        <v>666.2</v>
      </c>
      <c r="G470" s="130" t="s">
        <v>81</v>
      </c>
    </row>
    <row r="471" s="130" customFormat="1" ht="18" customHeight="1" spans="1:7">
      <c r="A471" s="138" t="s">
        <v>459</v>
      </c>
      <c r="B471" s="137"/>
      <c r="C471" s="137"/>
      <c r="D471" s="137">
        <f t="shared" si="8"/>
        <v>0</v>
      </c>
      <c r="E471" s="137">
        <v>267.62</v>
      </c>
      <c r="F471" s="137">
        <v>267.62</v>
      </c>
      <c r="G471" s="130" t="s">
        <v>81</v>
      </c>
    </row>
    <row r="472" s="130" customFormat="1" ht="18" customHeight="1" spans="1:7">
      <c r="A472" s="138" t="s">
        <v>460</v>
      </c>
      <c r="B472" s="137"/>
      <c r="C472" s="137"/>
      <c r="D472" s="137">
        <f t="shared" si="8"/>
        <v>0</v>
      </c>
      <c r="E472" s="137">
        <v>415.18</v>
      </c>
      <c r="F472" s="137">
        <v>415.18</v>
      </c>
      <c r="G472" s="130" t="s">
        <v>81</v>
      </c>
    </row>
    <row r="473" s="130" customFormat="1" ht="18" customHeight="1" spans="1:7">
      <c r="A473" s="138" t="s">
        <v>461</v>
      </c>
      <c r="B473" s="137">
        <v>12110</v>
      </c>
      <c r="C473" s="137"/>
      <c r="D473" s="137">
        <f t="shared" si="8"/>
        <v>12110</v>
      </c>
      <c r="E473" s="137">
        <v>6458.97</v>
      </c>
      <c r="F473" s="137">
        <v>18568.97</v>
      </c>
      <c r="G473" s="130" t="s">
        <v>79</v>
      </c>
    </row>
    <row r="474" s="130" customFormat="1" ht="18" customHeight="1" spans="1:7">
      <c r="A474" s="138" t="s">
        <v>462</v>
      </c>
      <c r="B474" s="137">
        <v>5474</v>
      </c>
      <c r="C474" s="137"/>
      <c r="D474" s="137">
        <f t="shared" si="8"/>
        <v>5474</v>
      </c>
      <c r="E474" s="137">
        <v>2320.81</v>
      </c>
      <c r="F474" s="137">
        <v>7794.81</v>
      </c>
      <c r="G474" s="130" t="s">
        <v>81</v>
      </c>
    </row>
    <row r="475" s="130" customFormat="1" ht="18" customHeight="1" spans="1:7">
      <c r="A475" s="138" t="s">
        <v>463</v>
      </c>
      <c r="B475" s="137">
        <v>6636</v>
      </c>
      <c r="C475" s="137"/>
      <c r="D475" s="137">
        <f t="shared" si="8"/>
        <v>6636</v>
      </c>
      <c r="E475" s="137">
        <v>4138.16</v>
      </c>
      <c r="F475" s="137">
        <v>10774.16</v>
      </c>
      <c r="G475" s="130" t="s">
        <v>81</v>
      </c>
    </row>
    <row r="476" s="130" customFormat="1" ht="18" customHeight="1" spans="1:7">
      <c r="A476" s="135" t="s">
        <v>464</v>
      </c>
      <c r="B476" s="137">
        <v>1282</v>
      </c>
      <c r="C476" s="137"/>
      <c r="D476" s="137">
        <f t="shared" si="8"/>
        <v>1282</v>
      </c>
      <c r="E476" s="137">
        <v>-37.1700000000001</v>
      </c>
      <c r="F476" s="137">
        <v>1244.83</v>
      </c>
      <c r="G476" s="130" t="s">
        <v>77</v>
      </c>
    </row>
    <row r="477" s="130" customFormat="1" ht="18" customHeight="1" spans="1:7">
      <c r="A477" s="138" t="s">
        <v>465</v>
      </c>
      <c r="B477" s="137">
        <v>1282</v>
      </c>
      <c r="C477" s="137"/>
      <c r="D477" s="137">
        <f t="shared" si="8"/>
        <v>1282</v>
      </c>
      <c r="E477" s="137">
        <v>-37.1700000000001</v>
      </c>
      <c r="F477" s="137">
        <v>1244.83</v>
      </c>
      <c r="G477" s="130" t="s">
        <v>79</v>
      </c>
    </row>
    <row r="478" s="130" customFormat="1" ht="18" customHeight="1" spans="1:7">
      <c r="A478" s="138" t="s">
        <v>466</v>
      </c>
      <c r="B478" s="137">
        <v>1075</v>
      </c>
      <c r="C478" s="137"/>
      <c r="D478" s="137">
        <f t="shared" si="8"/>
        <v>1075</v>
      </c>
      <c r="E478" s="137">
        <v>0</v>
      </c>
      <c r="F478" s="137">
        <v>1075</v>
      </c>
      <c r="G478" s="130" t="s">
        <v>81</v>
      </c>
    </row>
    <row r="479" s="130" customFormat="1" ht="18" customHeight="1" spans="1:7">
      <c r="A479" s="138" t="s">
        <v>467</v>
      </c>
      <c r="B479" s="137">
        <v>207</v>
      </c>
      <c r="C479" s="137"/>
      <c r="D479" s="137">
        <f t="shared" si="8"/>
        <v>207</v>
      </c>
      <c r="E479" s="137">
        <v>-37.17</v>
      </c>
      <c r="F479" s="137">
        <v>169.83</v>
      </c>
      <c r="G479" s="130" t="s">
        <v>81</v>
      </c>
    </row>
    <row r="480" s="130" customFormat="1" ht="18" customHeight="1" spans="1:7">
      <c r="A480" s="135" t="s">
        <v>468</v>
      </c>
      <c r="B480" s="137">
        <v>585</v>
      </c>
      <c r="C480" s="137"/>
      <c r="D480" s="137">
        <f t="shared" si="8"/>
        <v>585</v>
      </c>
      <c r="E480" s="137">
        <v>961.17</v>
      </c>
      <c r="F480" s="137">
        <v>1546.17</v>
      </c>
      <c r="G480" s="130" t="s">
        <v>77</v>
      </c>
    </row>
    <row r="481" s="130" customFormat="1" ht="18" customHeight="1" spans="1:7">
      <c r="A481" s="138" t="s">
        <v>469</v>
      </c>
      <c r="B481" s="137">
        <v>426</v>
      </c>
      <c r="C481" s="137"/>
      <c r="D481" s="137">
        <f t="shared" si="8"/>
        <v>426</v>
      </c>
      <c r="E481" s="137">
        <v>467.93</v>
      </c>
      <c r="F481" s="137">
        <v>893.93</v>
      </c>
      <c r="G481" s="130" t="s">
        <v>79</v>
      </c>
    </row>
    <row r="482" s="130" customFormat="1" ht="18" customHeight="1" spans="1:7">
      <c r="A482" s="138" t="s">
        <v>80</v>
      </c>
      <c r="B482" s="137">
        <v>164</v>
      </c>
      <c r="C482" s="137"/>
      <c r="D482" s="137">
        <f t="shared" si="8"/>
        <v>164</v>
      </c>
      <c r="E482" s="137">
        <v>252.97</v>
      </c>
      <c r="F482" s="137">
        <v>416.97</v>
      </c>
      <c r="G482" s="130" t="s">
        <v>81</v>
      </c>
    </row>
    <row r="483" s="130" customFormat="1" ht="18" customHeight="1" spans="1:7">
      <c r="A483" s="138" t="s">
        <v>470</v>
      </c>
      <c r="B483" s="137"/>
      <c r="C483" s="137"/>
      <c r="D483" s="137">
        <f t="shared" si="8"/>
        <v>0</v>
      </c>
      <c r="E483" s="137">
        <v>200</v>
      </c>
      <c r="F483" s="137">
        <v>200</v>
      </c>
      <c r="G483" s="130" t="s">
        <v>81</v>
      </c>
    </row>
    <row r="484" s="130" customFormat="1" ht="18" customHeight="1" spans="1:7">
      <c r="A484" s="138" t="s">
        <v>471</v>
      </c>
      <c r="B484" s="137">
        <v>262</v>
      </c>
      <c r="C484" s="137"/>
      <c r="D484" s="137">
        <f t="shared" si="8"/>
        <v>262</v>
      </c>
      <c r="E484" s="137">
        <v>-0.0400000000000205</v>
      </c>
      <c r="F484" s="137">
        <v>261.96</v>
      </c>
      <c r="G484" s="130" t="s">
        <v>81</v>
      </c>
    </row>
    <row r="485" s="130" customFormat="1" ht="18" customHeight="1" spans="1:7">
      <c r="A485" s="138" t="s">
        <v>472</v>
      </c>
      <c r="B485" s="137"/>
      <c r="C485" s="137"/>
      <c r="D485" s="137">
        <f t="shared" si="8"/>
        <v>0</v>
      </c>
      <c r="E485" s="137">
        <v>11</v>
      </c>
      <c r="F485" s="137">
        <v>11</v>
      </c>
      <c r="G485" s="130" t="s">
        <v>81</v>
      </c>
    </row>
    <row r="486" s="130" customFormat="1" ht="18" customHeight="1" spans="1:7">
      <c r="A486" s="138" t="s">
        <v>473</v>
      </c>
      <c r="B486" s="137"/>
      <c r="C486" s="137"/>
      <c r="D486" s="137">
        <f t="shared" si="8"/>
        <v>0</v>
      </c>
      <c r="E486" s="137">
        <v>4</v>
      </c>
      <c r="F486" s="137">
        <v>4</v>
      </c>
      <c r="G486" s="130" t="s">
        <v>81</v>
      </c>
    </row>
    <row r="487" s="130" customFormat="1" ht="18" customHeight="1" spans="1:7">
      <c r="A487" s="138" t="s">
        <v>474</v>
      </c>
      <c r="B487" s="137"/>
      <c r="C487" s="137"/>
      <c r="D487" s="137">
        <f t="shared" si="8"/>
        <v>0</v>
      </c>
      <c r="E487" s="137">
        <v>466.38</v>
      </c>
      <c r="F487" s="137">
        <v>466.38</v>
      </c>
      <c r="G487" s="130" t="s">
        <v>79</v>
      </c>
    </row>
    <row r="488" s="130" customFormat="1" ht="18" customHeight="1" spans="1:7">
      <c r="A488" s="138" t="s">
        <v>80</v>
      </c>
      <c r="B488" s="137"/>
      <c r="C488" s="137"/>
      <c r="D488" s="137">
        <f t="shared" si="8"/>
        <v>0</v>
      </c>
      <c r="E488" s="137">
        <v>194.59</v>
      </c>
      <c r="F488" s="137">
        <v>194.59</v>
      </c>
      <c r="G488" s="130" t="s">
        <v>81</v>
      </c>
    </row>
    <row r="489" s="130" customFormat="1" ht="18" customHeight="1" spans="1:7">
      <c r="A489" s="138" t="s">
        <v>475</v>
      </c>
      <c r="B489" s="137"/>
      <c r="C489" s="137"/>
      <c r="D489" s="137">
        <f t="shared" si="8"/>
        <v>0</v>
      </c>
      <c r="E489" s="137">
        <v>199.64</v>
      </c>
      <c r="F489" s="137">
        <v>199.64</v>
      </c>
      <c r="G489" s="130" t="s">
        <v>81</v>
      </c>
    </row>
    <row r="490" s="130" customFormat="1" ht="18" customHeight="1" spans="1:7">
      <c r="A490" s="138" t="s">
        <v>476</v>
      </c>
      <c r="B490" s="137"/>
      <c r="C490" s="137"/>
      <c r="D490" s="137">
        <f t="shared" si="8"/>
        <v>0</v>
      </c>
      <c r="E490" s="137">
        <v>72.15</v>
      </c>
      <c r="F490" s="137">
        <v>72.15</v>
      </c>
      <c r="G490" s="130" t="s">
        <v>81</v>
      </c>
    </row>
    <row r="491" s="130" customFormat="1" ht="18" customHeight="1" spans="1:7">
      <c r="A491" s="138" t="s">
        <v>477</v>
      </c>
      <c r="B491" s="137">
        <v>15</v>
      </c>
      <c r="C491" s="137"/>
      <c r="D491" s="137">
        <f t="shared" si="8"/>
        <v>15</v>
      </c>
      <c r="E491" s="137">
        <v>0</v>
      </c>
      <c r="F491" s="137">
        <v>15</v>
      </c>
      <c r="G491" s="130" t="s">
        <v>79</v>
      </c>
    </row>
    <row r="492" s="130" customFormat="1" ht="18" customHeight="1" spans="1:7">
      <c r="A492" s="138" t="s">
        <v>478</v>
      </c>
      <c r="B492" s="137">
        <v>15</v>
      </c>
      <c r="C492" s="137"/>
      <c r="D492" s="137">
        <f t="shared" si="8"/>
        <v>15</v>
      </c>
      <c r="E492" s="137">
        <v>0</v>
      </c>
      <c r="F492" s="137">
        <v>15</v>
      </c>
      <c r="G492" s="130" t="s">
        <v>81</v>
      </c>
    </row>
    <row r="493" s="130" customFormat="1" ht="18" customHeight="1" spans="1:7">
      <c r="A493" s="138" t="s">
        <v>479</v>
      </c>
      <c r="B493" s="137">
        <v>118</v>
      </c>
      <c r="C493" s="137"/>
      <c r="D493" s="137">
        <f t="shared" si="8"/>
        <v>118</v>
      </c>
      <c r="E493" s="137">
        <v>20</v>
      </c>
      <c r="F493" s="137">
        <v>138</v>
      </c>
      <c r="G493" s="130" t="s">
        <v>79</v>
      </c>
    </row>
    <row r="494" s="130" customFormat="1" ht="18" customHeight="1" spans="1:7">
      <c r="A494" s="138" t="s">
        <v>480</v>
      </c>
      <c r="B494" s="137">
        <v>118</v>
      </c>
      <c r="C494" s="137"/>
      <c r="D494" s="137">
        <f t="shared" si="8"/>
        <v>118</v>
      </c>
      <c r="E494" s="137">
        <v>20</v>
      </c>
      <c r="F494" s="137">
        <v>138</v>
      </c>
      <c r="G494" s="130" t="s">
        <v>81</v>
      </c>
    </row>
    <row r="495" s="130" customFormat="1" ht="18" customHeight="1" spans="1:7">
      <c r="A495" s="138" t="s">
        <v>481</v>
      </c>
      <c r="B495" s="137">
        <v>26</v>
      </c>
      <c r="C495" s="137"/>
      <c r="D495" s="137">
        <f t="shared" si="8"/>
        <v>26</v>
      </c>
      <c r="E495" s="137">
        <v>6.86</v>
      </c>
      <c r="F495" s="137">
        <v>32.86</v>
      </c>
      <c r="G495" s="130" t="s">
        <v>79</v>
      </c>
    </row>
    <row r="496" s="130" customFormat="1" ht="18" customHeight="1" spans="1:7">
      <c r="A496" s="138" t="s">
        <v>482</v>
      </c>
      <c r="B496" s="137">
        <v>26</v>
      </c>
      <c r="C496" s="137"/>
      <c r="D496" s="137">
        <f t="shared" si="8"/>
        <v>26</v>
      </c>
      <c r="E496" s="137">
        <v>5.66</v>
      </c>
      <c r="F496" s="137">
        <v>31.66</v>
      </c>
      <c r="G496" s="130" t="s">
        <v>81</v>
      </c>
    </row>
    <row r="497" s="130" customFormat="1" ht="18" customHeight="1" spans="1:7">
      <c r="A497" s="138" t="s">
        <v>483</v>
      </c>
      <c r="B497" s="137"/>
      <c r="C497" s="137"/>
      <c r="D497" s="137">
        <f t="shared" si="8"/>
        <v>0</v>
      </c>
      <c r="E497" s="137">
        <v>1.2</v>
      </c>
      <c r="F497" s="137">
        <v>1.2</v>
      </c>
      <c r="G497" s="130" t="s">
        <v>81</v>
      </c>
    </row>
    <row r="498" s="130" customFormat="1" ht="18" customHeight="1" spans="1:7">
      <c r="A498" s="135" t="s">
        <v>484</v>
      </c>
      <c r="B498" s="137">
        <v>3000</v>
      </c>
      <c r="C498" s="137"/>
      <c r="D498" s="137">
        <f t="shared" si="8"/>
        <v>3000</v>
      </c>
      <c r="E498" s="137">
        <v>-3000</v>
      </c>
      <c r="F498" s="137"/>
      <c r="G498" s="130" t="s">
        <v>77</v>
      </c>
    </row>
    <row r="499" s="130" customFormat="1" ht="18" customHeight="1" spans="1:7">
      <c r="A499" s="138"/>
      <c r="B499" s="137">
        <v>3000</v>
      </c>
      <c r="C499" s="137"/>
      <c r="D499" s="137">
        <f t="shared" si="8"/>
        <v>3000</v>
      </c>
      <c r="E499" s="137">
        <v>-3000</v>
      </c>
      <c r="F499" s="137"/>
      <c r="G499" s="130" t="s">
        <v>79</v>
      </c>
    </row>
    <row r="500" s="130" customFormat="1" ht="18" customHeight="1" spans="1:7">
      <c r="A500" s="138"/>
      <c r="B500" s="137">
        <v>3000</v>
      </c>
      <c r="C500" s="137"/>
      <c r="D500" s="137">
        <f t="shared" si="8"/>
        <v>3000</v>
      </c>
      <c r="E500" s="137">
        <v>-3000</v>
      </c>
      <c r="F500" s="137"/>
      <c r="G500" s="130" t="s">
        <v>81</v>
      </c>
    </row>
    <row r="501" s="130" customFormat="1" ht="18" customHeight="1" spans="1:7">
      <c r="A501" s="135" t="s">
        <v>61</v>
      </c>
      <c r="B501" s="137"/>
      <c r="C501" s="137"/>
      <c r="D501" s="137">
        <f t="shared" si="8"/>
        <v>0</v>
      </c>
      <c r="E501" s="137">
        <v>3721</v>
      </c>
      <c r="F501" s="137">
        <v>3721</v>
      </c>
      <c r="G501" s="130" t="s">
        <v>77</v>
      </c>
    </row>
    <row r="502" s="130" customFormat="1" ht="18" customHeight="1" spans="1:7">
      <c r="A502" s="138" t="s">
        <v>485</v>
      </c>
      <c r="B502" s="137"/>
      <c r="C502" s="137"/>
      <c r="D502" s="137">
        <f t="shared" si="8"/>
        <v>0</v>
      </c>
      <c r="E502" s="137">
        <v>3721</v>
      </c>
      <c r="F502" s="137">
        <v>3721</v>
      </c>
      <c r="G502" s="130" t="s">
        <v>79</v>
      </c>
    </row>
    <row r="503" s="130" customFormat="1" ht="18" customHeight="1" spans="1:7">
      <c r="A503" s="138" t="s">
        <v>486</v>
      </c>
      <c r="B503" s="137"/>
      <c r="C503" s="137"/>
      <c r="D503" s="137">
        <f t="shared" si="8"/>
        <v>0</v>
      </c>
      <c r="E503" s="137">
        <v>3721</v>
      </c>
      <c r="F503" s="137">
        <v>3721</v>
      </c>
      <c r="G503" s="130" t="s">
        <v>81</v>
      </c>
    </row>
    <row r="504" s="130" customFormat="1" ht="18" customHeight="1" spans="1:7">
      <c r="A504" s="135" t="s">
        <v>487</v>
      </c>
      <c r="B504" s="137">
        <v>148</v>
      </c>
      <c r="C504" s="137"/>
      <c r="D504" s="137">
        <f t="shared" si="8"/>
        <v>148</v>
      </c>
      <c r="E504" s="137">
        <v>111.07</v>
      </c>
      <c r="F504" s="137">
        <v>259.07</v>
      </c>
      <c r="G504" s="130" t="s">
        <v>77</v>
      </c>
    </row>
    <row r="505" s="130" customFormat="1" ht="18" customHeight="1" spans="1:7">
      <c r="A505" s="138" t="s">
        <v>488</v>
      </c>
      <c r="B505" s="137">
        <v>148</v>
      </c>
      <c r="C505" s="137"/>
      <c r="D505" s="137">
        <f t="shared" si="8"/>
        <v>148</v>
      </c>
      <c r="E505" s="137">
        <v>111.07</v>
      </c>
      <c r="F505" s="137">
        <v>259.07</v>
      </c>
      <c r="G505" s="130" t="s">
        <v>79</v>
      </c>
    </row>
    <row r="506" s="130" customFormat="1" ht="18" customHeight="1" spans="1:7">
      <c r="A506" s="138" t="s">
        <v>489</v>
      </c>
      <c r="B506" s="137">
        <v>148</v>
      </c>
      <c r="C506" s="137"/>
      <c r="D506" s="137">
        <f t="shared" si="8"/>
        <v>148</v>
      </c>
      <c r="E506" s="137">
        <v>111.07</v>
      </c>
      <c r="F506" s="137">
        <v>259.07</v>
      </c>
      <c r="G506" s="130" t="s">
        <v>81</v>
      </c>
    </row>
    <row r="507" s="130" customFormat="1" ht="18" customHeight="1" spans="1:6">
      <c r="A507" s="138"/>
      <c r="B507" s="137"/>
      <c r="C507" s="137"/>
      <c r="D507" s="137"/>
      <c r="E507" s="140"/>
      <c r="F507" s="140"/>
    </row>
    <row r="508" s="130" customFormat="1" ht="18" customHeight="1" spans="1:6">
      <c r="A508" s="141" t="s">
        <v>490</v>
      </c>
      <c r="B508" s="142">
        <v>226817</v>
      </c>
      <c r="C508" s="142">
        <v>26000</v>
      </c>
      <c r="D508" s="142">
        <v>252817</v>
      </c>
      <c r="E508" s="142">
        <f>SUBTOTAL(9,E5:E507)</f>
        <v>371286.15</v>
      </c>
      <c r="F508" s="142">
        <v>376579.05</v>
      </c>
    </row>
    <row r="509" s="130" customFormat="1" ht="18" customHeight="1" spans="1:6">
      <c r="A509" s="141"/>
      <c r="B509" s="142"/>
      <c r="C509" s="142"/>
      <c r="D509" s="142"/>
      <c r="E509" s="140"/>
      <c r="F509" s="140"/>
    </row>
    <row r="510" s="130" customFormat="1" ht="18" customHeight="1" spans="1:6">
      <c r="A510" s="141" t="s">
        <v>491</v>
      </c>
      <c r="B510" s="142">
        <v>7625</v>
      </c>
      <c r="C510" s="142"/>
      <c r="D510" s="142"/>
      <c r="E510" s="142">
        <v>2237</v>
      </c>
      <c r="F510" s="142">
        <v>9862</v>
      </c>
    </row>
    <row r="511" s="130" customFormat="1" ht="18" customHeight="1" spans="1:6">
      <c r="A511" s="138" t="s">
        <v>492</v>
      </c>
      <c r="B511" s="137">
        <v>7625</v>
      </c>
      <c r="C511" s="137"/>
      <c r="D511" s="137"/>
      <c r="E511" s="140">
        <v>2237</v>
      </c>
      <c r="F511" s="137">
        <v>9862</v>
      </c>
    </row>
    <row r="512" s="130" customFormat="1" ht="18" customHeight="1" spans="1:6">
      <c r="A512" s="141" t="s">
        <v>65</v>
      </c>
      <c r="B512" s="137"/>
      <c r="C512" s="137"/>
      <c r="D512" s="137"/>
      <c r="E512" s="142">
        <v>1942</v>
      </c>
      <c r="F512" s="142">
        <v>1942</v>
      </c>
    </row>
    <row r="513" s="130" customFormat="1" ht="18" customHeight="1" spans="1:6">
      <c r="A513" s="138"/>
      <c r="B513" s="137"/>
      <c r="C513" s="137"/>
      <c r="D513" s="137"/>
      <c r="E513" s="140"/>
      <c r="F513" s="137"/>
    </row>
    <row r="514" s="130" customFormat="1" ht="18" customHeight="1" spans="1:6">
      <c r="A514" s="138"/>
      <c r="B514" s="137"/>
      <c r="C514" s="137"/>
      <c r="D514" s="137"/>
      <c r="E514" s="140"/>
      <c r="F514" s="140"/>
    </row>
    <row r="515" s="130" customFormat="1" ht="20" customHeight="1" spans="1:6">
      <c r="A515" s="143" t="s">
        <v>493</v>
      </c>
      <c r="B515" s="142">
        <v>234442</v>
      </c>
      <c r="C515" s="142">
        <v>26000</v>
      </c>
      <c r="D515" s="142">
        <v>260442</v>
      </c>
      <c r="E515" s="142">
        <v>127941.05</v>
      </c>
      <c r="F515" s="144">
        <v>388383.05</v>
      </c>
    </row>
    <row r="516" s="130" customFormat="1" spans="5:6">
      <c r="E516" s="145"/>
      <c r="F516" s="145"/>
    </row>
    <row r="517" s="130" customFormat="1" spans="5:6">
      <c r="E517" s="146"/>
      <c r="F517" s="146"/>
    </row>
    <row r="518" s="130" customFormat="1" spans="5:6">
      <c r="E518" s="146"/>
      <c r="F518" s="146"/>
    </row>
    <row r="519" s="130" customFormat="1" spans="5:6">
      <c r="E519" s="146"/>
      <c r="F519" s="146"/>
    </row>
    <row r="520" s="130" customFormat="1" spans="5:6">
      <c r="E520" s="146"/>
      <c r="F520" s="146"/>
    </row>
    <row r="521" s="130" customFormat="1" spans="5:6">
      <c r="E521" s="146"/>
      <c r="F521" s="146"/>
    </row>
    <row r="522" s="130" customFormat="1" spans="5:6">
      <c r="E522" s="146"/>
      <c r="F522" s="146"/>
    </row>
    <row r="523" s="130" customFormat="1" spans="5:6">
      <c r="E523" s="146"/>
      <c r="F523" s="146"/>
    </row>
    <row r="524" s="130" customFormat="1" spans="5:6">
      <c r="E524" s="146"/>
      <c r="F524" s="146"/>
    </row>
    <row r="525" s="130" customFormat="1" spans="5:6">
      <c r="E525" s="146"/>
      <c r="F525" s="146"/>
    </row>
    <row r="526" s="130" customFormat="1" spans="5:6">
      <c r="E526" s="146"/>
      <c r="F526" s="146"/>
    </row>
    <row r="527" s="130" customFormat="1" spans="5:6">
      <c r="E527" s="146"/>
      <c r="F527" s="146"/>
    </row>
    <row r="528" s="130" customFormat="1" spans="5:6">
      <c r="E528" s="146"/>
      <c r="F528" s="146"/>
    </row>
    <row r="529" s="130" customFormat="1" spans="5:6">
      <c r="E529" s="146"/>
      <c r="F529" s="146"/>
    </row>
  </sheetData>
  <mergeCells count="3">
    <mergeCell ref="A1:F1"/>
    <mergeCell ref="C3:D3"/>
    <mergeCell ref="E3:F3"/>
  </mergeCells>
  <pageMargins left="0.948611111111111" right="0.751388888888889" top="0.802777777777778" bottom="0.60625" header="0.5" footer="0.5"/>
  <pageSetup paperSize="9"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69"/>
  <sheetViews>
    <sheetView workbookViewId="0">
      <selection activeCell="D23" sqref="D23"/>
    </sheetView>
  </sheetViews>
  <sheetFormatPr defaultColWidth="12.1833333333333" defaultRowHeight="15.55" customHeight="1" outlineLevelCol="5"/>
  <cols>
    <col min="1" max="1" width="38.875" style="118" customWidth="1"/>
    <col min="2" max="2" width="20.875" style="118" customWidth="1"/>
    <col min="3" max="3" width="15" style="118" customWidth="1"/>
    <col min="4" max="4" width="14.125" style="118" customWidth="1"/>
    <col min="5" max="5" width="15" style="118" customWidth="1"/>
    <col min="6" max="6" width="16.875" style="118" customWidth="1"/>
    <col min="7" max="254" width="12.1833333333333" style="118" customWidth="1"/>
    <col min="255" max="16383" width="12.1833333333333" style="118"/>
  </cols>
  <sheetData>
    <row r="1" s="118" customFormat="1" ht="36.75" customHeight="1" spans="1:6">
      <c r="A1" s="119" t="s">
        <v>494</v>
      </c>
      <c r="B1" s="119"/>
      <c r="C1" s="119"/>
      <c r="D1" s="119"/>
      <c r="E1" s="119"/>
      <c r="F1" s="119"/>
    </row>
    <row r="2" s="118" customFormat="1" ht="16.95" customHeight="1" spans="1:6">
      <c r="A2" s="120"/>
      <c r="B2" s="121"/>
      <c r="C2" s="121"/>
      <c r="D2" s="121"/>
      <c r="E2" s="121"/>
      <c r="F2" s="121" t="s">
        <v>495</v>
      </c>
    </row>
    <row r="3" s="118" customFormat="1" ht="16.95" customHeight="1" spans="1:6">
      <c r="A3" s="122" t="s">
        <v>496</v>
      </c>
      <c r="B3" s="122" t="s">
        <v>497</v>
      </c>
      <c r="C3" s="123" t="s">
        <v>16</v>
      </c>
      <c r="D3" s="123"/>
      <c r="E3" s="124" t="s">
        <v>17</v>
      </c>
      <c r="F3" s="124"/>
    </row>
    <row r="4" s="118" customFormat="1" ht="28" customHeight="1" spans="1:6">
      <c r="A4" s="122"/>
      <c r="B4" s="122"/>
      <c r="C4" s="125" t="s">
        <v>18</v>
      </c>
      <c r="D4" s="125" t="s">
        <v>498</v>
      </c>
      <c r="E4" s="125" t="s">
        <v>18</v>
      </c>
      <c r="F4" s="125" t="s">
        <v>498</v>
      </c>
    </row>
    <row r="5" s="118" customFormat="1" ht="16.9" customHeight="1" spans="1:6">
      <c r="A5" s="122" t="s">
        <v>499</v>
      </c>
      <c r="B5" s="126">
        <f>SUM(B6,B11,B22,B30,B37,B41,B44,B48,B51,B57,B60,B65)</f>
        <v>111846</v>
      </c>
      <c r="C5" s="126">
        <f>D5-B5</f>
        <v>0</v>
      </c>
      <c r="D5" s="126">
        <v>111846</v>
      </c>
      <c r="E5" s="126">
        <f t="shared" ref="E5:E68" si="0">F5-B5</f>
        <v>42880</v>
      </c>
      <c r="F5" s="126">
        <f>SUM(F6,F11,F22,F30,F37,F41,F44,F48,F51,F57,F60,F65)</f>
        <v>154726</v>
      </c>
    </row>
    <row r="6" s="118" customFormat="1" ht="16.9" customHeight="1" spans="1:6">
      <c r="A6" s="127" t="s">
        <v>500</v>
      </c>
      <c r="B6" s="126">
        <f>SUM(B7:B10)</f>
        <v>44881</v>
      </c>
      <c r="C6" s="126">
        <f t="shared" ref="C6:C37" si="1">D6-B6</f>
        <v>0</v>
      </c>
      <c r="D6" s="126">
        <v>44881</v>
      </c>
      <c r="E6" s="126">
        <f t="shared" si="0"/>
        <v>35519</v>
      </c>
      <c r="F6" s="126">
        <f>SUM(F7:F10)</f>
        <v>80400</v>
      </c>
    </row>
    <row r="7" s="118" customFormat="1" ht="16.9" customHeight="1" spans="1:6">
      <c r="A7" s="128" t="s">
        <v>501</v>
      </c>
      <c r="B7" s="129">
        <v>34586</v>
      </c>
      <c r="C7" s="126">
        <f t="shared" si="1"/>
        <v>0</v>
      </c>
      <c r="D7" s="129">
        <v>34586</v>
      </c>
      <c r="E7" s="129">
        <f t="shared" si="0"/>
        <v>18533</v>
      </c>
      <c r="F7" s="129">
        <v>53119</v>
      </c>
    </row>
    <row r="8" s="118" customFormat="1" ht="16.9" customHeight="1" spans="1:6">
      <c r="A8" s="128" t="s">
        <v>502</v>
      </c>
      <c r="B8" s="129">
        <v>7660</v>
      </c>
      <c r="C8" s="126">
        <f t="shared" si="1"/>
        <v>0</v>
      </c>
      <c r="D8" s="129">
        <v>7660</v>
      </c>
      <c r="E8" s="129">
        <f t="shared" si="0"/>
        <v>8349</v>
      </c>
      <c r="F8" s="129">
        <v>16009</v>
      </c>
    </row>
    <row r="9" s="118" customFormat="1" ht="16.9" customHeight="1" spans="1:6">
      <c r="A9" s="128" t="s">
        <v>503</v>
      </c>
      <c r="B9" s="129">
        <v>2480</v>
      </c>
      <c r="C9" s="126">
        <f t="shared" si="1"/>
        <v>0</v>
      </c>
      <c r="D9" s="129">
        <v>2480</v>
      </c>
      <c r="E9" s="129">
        <f t="shared" si="0"/>
        <v>4053</v>
      </c>
      <c r="F9" s="129">
        <v>6533</v>
      </c>
    </row>
    <row r="10" s="118" customFormat="1" ht="16.9" customHeight="1" spans="1:6">
      <c r="A10" s="128" t="s">
        <v>504</v>
      </c>
      <c r="B10" s="129">
        <v>155</v>
      </c>
      <c r="C10" s="126">
        <f t="shared" si="1"/>
        <v>0</v>
      </c>
      <c r="D10" s="129">
        <v>155</v>
      </c>
      <c r="E10" s="129">
        <f t="shared" si="0"/>
        <v>4584</v>
      </c>
      <c r="F10" s="129">
        <v>4739</v>
      </c>
    </row>
    <row r="11" s="118" customFormat="1" ht="16.9" customHeight="1" spans="1:6">
      <c r="A11" s="127" t="s">
        <v>505</v>
      </c>
      <c r="B11" s="126">
        <f>SUM(B12:B21)</f>
        <v>7663</v>
      </c>
      <c r="C11" s="126">
        <f t="shared" si="1"/>
        <v>0</v>
      </c>
      <c r="D11" s="126">
        <v>7663</v>
      </c>
      <c r="E11" s="126">
        <f t="shared" si="0"/>
        <v>6936</v>
      </c>
      <c r="F11" s="126">
        <f>SUM(F12:F21)</f>
        <v>14599</v>
      </c>
    </row>
    <row r="12" s="118" customFormat="1" ht="16.9" customHeight="1" spans="1:6">
      <c r="A12" s="128" t="s">
        <v>506</v>
      </c>
      <c r="B12" s="129">
        <v>5914</v>
      </c>
      <c r="C12" s="126">
        <f t="shared" si="1"/>
        <v>0</v>
      </c>
      <c r="D12" s="129">
        <v>5914</v>
      </c>
      <c r="E12" s="129">
        <f t="shared" si="0"/>
        <v>899</v>
      </c>
      <c r="F12" s="129">
        <v>6813</v>
      </c>
    </row>
    <row r="13" s="118" customFormat="1" ht="16.9" customHeight="1" spans="1:6">
      <c r="A13" s="128" t="s">
        <v>507</v>
      </c>
      <c r="B13" s="129">
        <v>40</v>
      </c>
      <c r="C13" s="126">
        <f t="shared" si="1"/>
        <v>0</v>
      </c>
      <c r="D13" s="129">
        <v>40</v>
      </c>
      <c r="E13" s="129">
        <f t="shared" si="0"/>
        <v>181</v>
      </c>
      <c r="F13" s="129">
        <v>221</v>
      </c>
    </row>
    <row r="14" s="118" customFormat="1" ht="16.9" customHeight="1" spans="1:6">
      <c r="A14" s="128" t="s">
        <v>508</v>
      </c>
      <c r="B14" s="129">
        <v>149</v>
      </c>
      <c r="C14" s="126">
        <f t="shared" si="1"/>
        <v>0</v>
      </c>
      <c r="D14" s="129">
        <v>149</v>
      </c>
      <c r="E14" s="129">
        <f t="shared" si="0"/>
        <v>42</v>
      </c>
      <c r="F14" s="129">
        <v>191</v>
      </c>
    </row>
    <row r="15" s="118" customFormat="1" ht="16.9" customHeight="1" spans="1:6">
      <c r="A15" s="128" t="s">
        <v>509</v>
      </c>
      <c r="B15" s="129">
        <v>25</v>
      </c>
      <c r="C15" s="126">
        <f t="shared" si="1"/>
        <v>0</v>
      </c>
      <c r="D15" s="129">
        <v>25</v>
      </c>
      <c r="E15" s="129">
        <f t="shared" si="0"/>
        <v>36</v>
      </c>
      <c r="F15" s="129">
        <v>61</v>
      </c>
    </row>
    <row r="16" s="118" customFormat="1" ht="16.9" customHeight="1" spans="1:6">
      <c r="A16" s="128" t="s">
        <v>510</v>
      </c>
      <c r="B16" s="129">
        <v>255</v>
      </c>
      <c r="C16" s="126">
        <f t="shared" si="1"/>
        <v>0</v>
      </c>
      <c r="D16" s="129">
        <v>255</v>
      </c>
      <c r="E16" s="129">
        <f t="shared" si="0"/>
        <v>1679</v>
      </c>
      <c r="F16" s="129">
        <v>1934</v>
      </c>
    </row>
    <row r="17" s="118" customFormat="1" ht="16.9" customHeight="1" spans="1:6">
      <c r="A17" s="128" t="s">
        <v>511</v>
      </c>
      <c r="B17" s="129">
        <v>142</v>
      </c>
      <c r="C17" s="126">
        <f t="shared" si="1"/>
        <v>0</v>
      </c>
      <c r="D17" s="129">
        <v>142</v>
      </c>
      <c r="E17" s="129">
        <f t="shared" si="0"/>
        <v>40</v>
      </c>
      <c r="F17" s="129">
        <v>182</v>
      </c>
    </row>
    <row r="18" s="118" customFormat="1" ht="16.9" customHeight="1" spans="1:6">
      <c r="A18" s="128" t="s">
        <v>512</v>
      </c>
      <c r="B18" s="129">
        <v>4</v>
      </c>
      <c r="C18" s="126">
        <f t="shared" si="1"/>
        <v>0</v>
      </c>
      <c r="D18" s="129">
        <v>4</v>
      </c>
      <c r="E18" s="129">
        <f t="shared" si="0"/>
        <v>4</v>
      </c>
      <c r="F18" s="129">
        <v>8</v>
      </c>
    </row>
    <row r="19" s="118" customFormat="1" ht="16.9" customHeight="1" spans="1:6">
      <c r="A19" s="128" t="s">
        <v>513</v>
      </c>
      <c r="B19" s="129">
        <v>398</v>
      </c>
      <c r="C19" s="126">
        <f t="shared" si="1"/>
        <v>0</v>
      </c>
      <c r="D19" s="129">
        <v>398</v>
      </c>
      <c r="E19" s="129">
        <f t="shared" si="0"/>
        <v>491</v>
      </c>
      <c r="F19" s="129">
        <v>889</v>
      </c>
    </row>
    <row r="20" s="118" customFormat="1" ht="16.9" customHeight="1" spans="1:6">
      <c r="A20" s="128" t="s">
        <v>514</v>
      </c>
      <c r="B20" s="129">
        <v>236</v>
      </c>
      <c r="C20" s="126">
        <f t="shared" si="1"/>
        <v>0</v>
      </c>
      <c r="D20" s="129">
        <v>236</v>
      </c>
      <c r="E20" s="129">
        <f t="shared" si="0"/>
        <v>745</v>
      </c>
      <c r="F20" s="129">
        <v>981</v>
      </c>
    </row>
    <row r="21" s="118" customFormat="1" ht="16.9" customHeight="1" spans="1:6">
      <c r="A21" s="128" t="s">
        <v>515</v>
      </c>
      <c r="B21" s="129">
        <v>500</v>
      </c>
      <c r="C21" s="126">
        <f t="shared" si="1"/>
        <v>0</v>
      </c>
      <c r="D21" s="129">
        <v>500</v>
      </c>
      <c r="E21" s="129">
        <f t="shared" si="0"/>
        <v>2819</v>
      </c>
      <c r="F21" s="129">
        <v>3319</v>
      </c>
    </row>
    <row r="22" s="118" customFormat="1" ht="16.9" customHeight="1" spans="1:6">
      <c r="A22" s="127" t="s">
        <v>516</v>
      </c>
      <c r="B22" s="126">
        <f>SUM(B23:B29)</f>
        <v>0</v>
      </c>
      <c r="C22" s="126">
        <f t="shared" si="1"/>
        <v>0</v>
      </c>
      <c r="D22" s="126">
        <v>0</v>
      </c>
      <c r="E22" s="126">
        <f t="shared" si="0"/>
        <v>1215</v>
      </c>
      <c r="F22" s="126">
        <f>SUM(F23:F29)</f>
        <v>1215</v>
      </c>
    </row>
    <row r="23" s="118" customFormat="1" ht="16.9" customHeight="1" spans="1:6">
      <c r="A23" s="128" t="s">
        <v>517</v>
      </c>
      <c r="B23" s="129">
        <v>0</v>
      </c>
      <c r="C23" s="126">
        <f t="shared" si="1"/>
        <v>0</v>
      </c>
      <c r="D23" s="129">
        <v>0</v>
      </c>
      <c r="E23" s="129">
        <f t="shared" si="0"/>
        <v>0</v>
      </c>
      <c r="F23" s="129">
        <v>0</v>
      </c>
    </row>
    <row r="24" s="118" customFormat="1" ht="16.9" customHeight="1" spans="1:6">
      <c r="A24" s="128" t="s">
        <v>518</v>
      </c>
      <c r="B24" s="129">
        <v>0</v>
      </c>
      <c r="C24" s="126">
        <f t="shared" si="1"/>
        <v>0</v>
      </c>
      <c r="D24" s="129">
        <v>0</v>
      </c>
      <c r="E24" s="129">
        <f t="shared" si="0"/>
        <v>382</v>
      </c>
      <c r="F24" s="129">
        <v>382</v>
      </c>
    </row>
    <row r="25" s="118" customFormat="1" ht="16.9" customHeight="1" spans="1:6">
      <c r="A25" s="128" t="s">
        <v>519</v>
      </c>
      <c r="B25" s="129">
        <v>0</v>
      </c>
      <c r="C25" s="126">
        <f t="shared" si="1"/>
        <v>0</v>
      </c>
      <c r="D25" s="129">
        <v>0</v>
      </c>
      <c r="E25" s="129">
        <f t="shared" si="0"/>
        <v>85</v>
      </c>
      <c r="F25" s="129">
        <v>85</v>
      </c>
    </row>
    <row r="26" s="118" customFormat="1" ht="16.9" customHeight="1" spans="1:6">
      <c r="A26" s="128" t="s">
        <v>520</v>
      </c>
      <c r="B26" s="129">
        <v>0</v>
      </c>
      <c r="C26" s="126">
        <f t="shared" si="1"/>
        <v>0</v>
      </c>
      <c r="D26" s="129">
        <v>0</v>
      </c>
      <c r="E26" s="129">
        <f t="shared" si="0"/>
        <v>0</v>
      </c>
      <c r="F26" s="129">
        <v>0</v>
      </c>
    </row>
    <row r="27" s="118" customFormat="1" ht="16.9" customHeight="1" spans="1:6">
      <c r="A27" s="128" t="s">
        <v>521</v>
      </c>
      <c r="B27" s="129">
        <v>0</v>
      </c>
      <c r="C27" s="126">
        <f t="shared" si="1"/>
        <v>0</v>
      </c>
      <c r="D27" s="129">
        <v>0</v>
      </c>
      <c r="E27" s="129">
        <f t="shared" si="0"/>
        <v>565</v>
      </c>
      <c r="F27" s="129">
        <v>565</v>
      </c>
    </row>
    <row r="28" s="118" customFormat="1" ht="16.9" customHeight="1" spans="1:6">
      <c r="A28" s="128" t="s">
        <v>522</v>
      </c>
      <c r="B28" s="129">
        <v>0</v>
      </c>
      <c r="C28" s="126">
        <f t="shared" si="1"/>
        <v>0</v>
      </c>
      <c r="D28" s="129">
        <v>0</v>
      </c>
      <c r="E28" s="129">
        <f t="shared" si="0"/>
        <v>91</v>
      </c>
      <c r="F28" s="129">
        <v>91</v>
      </c>
    </row>
    <row r="29" s="118" customFormat="1" ht="16.9" customHeight="1" spans="1:6">
      <c r="A29" s="128" t="s">
        <v>523</v>
      </c>
      <c r="B29" s="129">
        <v>0</v>
      </c>
      <c r="C29" s="126">
        <f t="shared" si="1"/>
        <v>0</v>
      </c>
      <c r="D29" s="129">
        <v>0</v>
      </c>
      <c r="E29" s="129">
        <f t="shared" si="0"/>
        <v>92</v>
      </c>
      <c r="F29" s="129">
        <v>92</v>
      </c>
    </row>
    <row r="30" s="118" customFormat="1" ht="16.9" customHeight="1" spans="1:6">
      <c r="A30" s="127" t="s">
        <v>524</v>
      </c>
      <c r="B30" s="126">
        <f>SUM(B31:B36)</f>
        <v>0</v>
      </c>
      <c r="C30" s="126">
        <f t="shared" si="1"/>
        <v>0</v>
      </c>
      <c r="D30" s="126">
        <v>0</v>
      </c>
      <c r="E30" s="126">
        <f t="shared" si="0"/>
        <v>0</v>
      </c>
      <c r="F30" s="126">
        <f>SUM(F31:F36)</f>
        <v>0</v>
      </c>
    </row>
    <row r="31" s="118" customFormat="1" ht="16.9" customHeight="1" spans="1:6">
      <c r="A31" s="128" t="s">
        <v>517</v>
      </c>
      <c r="B31" s="129">
        <v>0</v>
      </c>
      <c r="C31" s="126">
        <f t="shared" si="1"/>
        <v>0</v>
      </c>
      <c r="D31" s="129">
        <v>0</v>
      </c>
      <c r="E31" s="129">
        <f t="shared" si="0"/>
        <v>0</v>
      </c>
      <c r="F31" s="129">
        <v>0</v>
      </c>
    </row>
    <row r="32" s="118" customFormat="1" ht="16.9" customHeight="1" spans="1:6">
      <c r="A32" s="128" t="s">
        <v>518</v>
      </c>
      <c r="B32" s="129">
        <v>0</v>
      </c>
      <c r="C32" s="126">
        <f t="shared" si="1"/>
        <v>0</v>
      </c>
      <c r="D32" s="129">
        <v>0</v>
      </c>
      <c r="E32" s="129">
        <f t="shared" si="0"/>
        <v>0</v>
      </c>
      <c r="F32" s="129">
        <v>0</v>
      </c>
    </row>
    <row r="33" s="118" customFormat="1" ht="16.9" customHeight="1" spans="1:6">
      <c r="A33" s="128" t="s">
        <v>519</v>
      </c>
      <c r="B33" s="129">
        <v>0</v>
      </c>
      <c r="C33" s="126">
        <f t="shared" si="1"/>
        <v>0</v>
      </c>
      <c r="D33" s="129">
        <v>0</v>
      </c>
      <c r="E33" s="129">
        <f t="shared" si="0"/>
        <v>0</v>
      </c>
      <c r="F33" s="129">
        <v>0</v>
      </c>
    </row>
    <row r="34" s="118" customFormat="1" ht="16.9" customHeight="1" spans="1:6">
      <c r="A34" s="128" t="s">
        <v>521</v>
      </c>
      <c r="B34" s="129">
        <v>0</v>
      </c>
      <c r="C34" s="126">
        <f t="shared" si="1"/>
        <v>0</v>
      </c>
      <c r="D34" s="129">
        <v>0</v>
      </c>
      <c r="E34" s="129">
        <f t="shared" si="0"/>
        <v>0</v>
      </c>
      <c r="F34" s="129">
        <v>0</v>
      </c>
    </row>
    <row r="35" s="118" customFormat="1" ht="16.9" customHeight="1" spans="1:6">
      <c r="A35" s="128" t="s">
        <v>522</v>
      </c>
      <c r="B35" s="129">
        <v>0</v>
      </c>
      <c r="C35" s="126">
        <f t="shared" si="1"/>
        <v>0</v>
      </c>
      <c r="D35" s="129">
        <v>0</v>
      </c>
      <c r="E35" s="129">
        <f t="shared" si="0"/>
        <v>0</v>
      </c>
      <c r="F35" s="129">
        <v>0</v>
      </c>
    </row>
    <row r="36" s="118" customFormat="1" ht="16.9" customHeight="1" spans="1:6">
      <c r="A36" s="128" t="s">
        <v>523</v>
      </c>
      <c r="B36" s="129">
        <v>0</v>
      </c>
      <c r="C36" s="126">
        <f t="shared" si="1"/>
        <v>0</v>
      </c>
      <c r="D36" s="129">
        <v>0</v>
      </c>
      <c r="E36" s="129">
        <f t="shared" si="0"/>
        <v>0</v>
      </c>
      <c r="F36" s="129">
        <v>0</v>
      </c>
    </row>
    <row r="37" s="118" customFormat="1" ht="16.9" customHeight="1" spans="1:6">
      <c r="A37" s="127" t="s">
        <v>525</v>
      </c>
      <c r="B37" s="126">
        <f>SUM(B38:B40)</f>
        <v>56187</v>
      </c>
      <c r="C37" s="126">
        <f t="shared" si="1"/>
        <v>0</v>
      </c>
      <c r="D37" s="126">
        <v>56187</v>
      </c>
      <c r="E37" s="126">
        <f t="shared" si="0"/>
        <v>-20714</v>
      </c>
      <c r="F37" s="126">
        <f>SUM(F38:F40)</f>
        <v>35473</v>
      </c>
    </row>
    <row r="38" s="118" customFormat="1" ht="16.9" customHeight="1" spans="1:6">
      <c r="A38" s="128" t="s">
        <v>526</v>
      </c>
      <c r="B38" s="129">
        <v>55790</v>
      </c>
      <c r="C38" s="126">
        <f t="shared" ref="C38:C69" si="2">D38-B38</f>
        <v>0</v>
      </c>
      <c r="D38" s="129">
        <v>55790</v>
      </c>
      <c r="E38" s="129">
        <f t="shared" si="0"/>
        <v>-23675</v>
      </c>
      <c r="F38" s="129">
        <v>32115</v>
      </c>
    </row>
    <row r="39" s="118" customFormat="1" ht="16.9" customHeight="1" spans="1:6">
      <c r="A39" s="128" t="s">
        <v>527</v>
      </c>
      <c r="B39" s="129">
        <v>397</v>
      </c>
      <c r="C39" s="126">
        <f t="shared" si="2"/>
        <v>0</v>
      </c>
      <c r="D39" s="129">
        <v>397</v>
      </c>
      <c r="E39" s="129">
        <f t="shared" si="0"/>
        <v>2891</v>
      </c>
      <c r="F39" s="129">
        <v>3288</v>
      </c>
    </row>
    <row r="40" s="118" customFormat="1" ht="16.9" customHeight="1" spans="1:6">
      <c r="A40" s="128" t="s">
        <v>528</v>
      </c>
      <c r="B40" s="129">
        <v>0</v>
      </c>
      <c r="C40" s="126">
        <f t="shared" si="2"/>
        <v>0</v>
      </c>
      <c r="D40" s="129">
        <v>0</v>
      </c>
      <c r="E40" s="129">
        <f t="shared" si="0"/>
        <v>70</v>
      </c>
      <c r="F40" s="129">
        <v>70</v>
      </c>
    </row>
    <row r="41" s="118" customFormat="1" ht="16.9" customHeight="1" spans="1:6">
      <c r="A41" s="127" t="s">
        <v>529</v>
      </c>
      <c r="B41" s="126">
        <f>SUM(B42:B43)</f>
        <v>0</v>
      </c>
      <c r="C41" s="126">
        <f t="shared" si="2"/>
        <v>0</v>
      </c>
      <c r="D41" s="126">
        <v>0</v>
      </c>
      <c r="E41" s="126">
        <f t="shared" si="0"/>
        <v>99</v>
      </c>
      <c r="F41" s="126">
        <f>SUM(F42:F43)</f>
        <v>99</v>
      </c>
    </row>
    <row r="42" s="118" customFormat="1" ht="16.9" customHeight="1" spans="1:6">
      <c r="A42" s="128" t="s">
        <v>530</v>
      </c>
      <c r="B42" s="129">
        <v>0</v>
      </c>
      <c r="C42" s="126">
        <f t="shared" si="2"/>
        <v>0</v>
      </c>
      <c r="D42" s="129">
        <v>0</v>
      </c>
      <c r="E42" s="129">
        <f t="shared" si="0"/>
        <v>92</v>
      </c>
      <c r="F42" s="129">
        <v>92</v>
      </c>
    </row>
    <row r="43" s="118" customFormat="1" ht="16.9" customHeight="1" spans="1:6">
      <c r="A43" s="128" t="s">
        <v>531</v>
      </c>
      <c r="B43" s="129">
        <v>0</v>
      </c>
      <c r="C43" s="126">
        <f t="shared" si="2"/>
        <v>0</v>
      </c>
      <c r="D43" s="129">
        <v>0</v>
      </c>
      <c r="E43" s="129">
        <f t="shared" si="0"/>
        <v>7</v>
      </c>
      <c r="F43" s="129">
        <v>7</v>
      </c>
    </row>
    <row r="44" s="118" customFormat="1" ht="16.9" customHeight="1" spans="1:6">
      <c r="A44" s="127" t="s">
        <v>532</v>
      </c>
      <c r="B44" s="126">
        <f>SUM(B45:B47)</f>
        <v>0</v>
      </c>
      <c r="C44" s="126">
        <f t="shared" si="2"/>
        <v>0</v>
      </c>
      <c r="D44" s="126">
        <v>0</v>
      </c>
      <c r="E44" s="126">
        <f t="shared" si="0"/>
        <v>0</v>
      </c>
      <c r="F44" s="126">
        <f>SUM(F45:F47)</f>
        <v>0</v>
      </c>
    </row>
    <row r="45" s="118" customFormat="1" ht="16.9" customHeight="1" spans="1:6">
      <c r="A45" s="128" t="s">
        <v>533</v>
      </c>
      <c r="B45" s="129">
        <v>0</v>
      </c>
      <c r="C45" s="126">
        <f t="shared" si="2"/>
        <v>0</v>
      </c>
      <c r="D45" s="129">
        <v>0</v>
      </c>
      <c r="E45" s="129">
        <f t="shared" si="0"/>
        <v>0</v>
      </c>
      <c r="F45" s="129">
        <v>0</v>
      </c>
    </row>
    <row r="46" s="118" customFormat="1" ht="16.9" customHeight="1" spans="1:6">
      <c r="A46" s="128" t="s">
        <v>534</v>
      </c>
      <c r="B46" s="129">
        <v>0</v>
      </c>
      <c r="C46" s="126">
        <f t="shared" si="2"/>
        <v>0</v>
      </c>
      <c r="D46" s="129">
        <v>0</v>
      </c>
      <c r="E46" s="129">
        <f t="shared" si="0"/>
        <v>0</v>
      </c>
      <c r="F46" s="129">
        <v>0</v>
      </c>
    </row>
    <row r="47" s="118" customFormat="1" ht="16.9" customHeight="1" spans="1:6">
      <c r="A47" s="128" t="s">
        <v>535</v>
      </c>
      <c r="B47" s="129">
        <v>0</v>
      </c>
      <c r="C47" s="126">
        <f t="shared" si="2"/>
        <v>0</v>
      </c>
      <c r="D47" s="129">
        <v>0</v>
      </c>
      <c r="E47" s="129">
        <f t="shared" si="0"/>
        <v>0</v>
      </c>
      <c r="F47" s="129">
        <v>0</v>
      </c>
    </row>
    <row r="48" s="118" customFormat="1" ht="16.9" customHeight="1" spans="1:6">
      <c r="A48" s="127" t="s">
        <v>536</v>
      </c>
      <c r="B48" s="126">
        <f>SUM(B49:B50)</f>
        <v>0</v>
      </c>
      <c r="C48" s="126">
        <f t="shared" si="2"/>
        <v>0</v>
      </c>
      <c r="D48" s="126">
        <v>0</v>
      </c>
      <c r="E48" s="126">
        <f t="shared" si="0"/>
        <v>0</v>
      </c>
      <c r="F48" s="126">
        <f>SUM(F49:F50)</f>
        <v>0</v>
      </c>
    </row>
    <row r="49" s="118" customFormat="1" ht="16.9" customHeight="1" spans="1:6">
      <c r="A49" s="128" t="s">
        <v>537</v>
      </c>
      <c r="B49" s="129">
        <v>0</v>
      </c>
      <c r="C49" s="126">
        <f t="shared" si="2"/>
        <v>0</v>
      </c>
      <c r="D49" s="129">
        <v>0</v>
      </c>
      <c r="E49" s="129">
        <f t="shared" si="0"/>
        <v>0</v>
      </c>
      <c r="F49" s="129">
        <v>0</v>
      </c>
    </row>
    <row r="50" s="118" customFormat="1" ht="16.9" customHeight="1" spans="1:6">
      <c r="A50" s="128" t="s">
        <v>538</v>
      </c>
      <c r="B50" s="129">
        <v>0</v>
      </c>
      <c r="C50" s="126">
        <f t="shared" si="2"/>
        <v>0</v>
      </c>
      <c r="D50" s="129">
        <v>0</v>
      </c>
      <c r="E50" s="129">
        <f t="shared" si="0"/>
        <v>0</v>
      </c>
      <c r="F50" s="129">
        <v>0</v>
      </c>
    </row>
    <row r="51" s="118" customFormat="1" ht="16.9" customHeight="1" spans="1:6">
      <c r="A51" s="127" t="s">
        <v>539</v>
      </c>
      <c r="B51" s="126">
        <f>SUM(B52:B56)</f>
        <v>3115</v>
      </c>
      <c r="C51" s="126">
        <f t="shared" si="2"/>
        <v>0</v>
      </c>
      <c r="D51" s="126">
        <v>3115</v>
      </c>
      <c r="E51" s="126">
        <f t="shared" si="0"/>
        <v>7160</v>
      </c>
      <c r="F51" s="126">
        <f>SUM(F52:F56)</f>
        <v>10275</v>
      </c>
    </row>
    <row r="52" s="118" customFormat="1" ht="16.9" customHeight="1" spans="1:6">
      <c r="A52" s="128" t="s">
        <v>540</v>
      </c>
      <c r="B52" s="129">
        <v>379</v>
      </c>
      <c r="C52" s="126">
        <f t="shared" si="2"/>
        <v>0</v>
      </c>
      <c r="D52" s="129">
        <v>379</v>
      </c>
      <c r="E52" s="129">
        <f t="shared" si="0"/>
        <v>4556</v>
      </c>
      <c r="F52" s="129">
        <v>4935</v>
      </c>
    </row>
    <row r="53" s="118" customFormat="1" ht="16.9" customHeight="1" spans="1:6">
      <c r="A53" s="128" t="s">
        <v>541</v>
      </c>
      <c r="B53" s="129">
        <v>0</v>
      </c>
      <c r="C53" s="126">
        <f t="shared" si="2"/>
        <v>0</v>
      </c>
      <c r="D53" s="129">
        <v>0</v>
      </c>
      <c r="E53" s="129">
        <f t="shared" si="0"/>
        <v>5</v>
      </c>
      <c r="F53" s="129">
        <v>5</v>
      </c>
    </row>
    <row r="54" s="118" customFormat="1" ht="16.9" customHeight="1" spans="1:6">
      <c r="A54" s="128" t="s">
        <v>542</v>
      </c>
      <c r="B54" s="129">
        <v>0</v>
      </c>
      <c r="C54" s="126">
        <f t="shared" si="2"/>
        <v>0</v>
      </c>
      <c r="D54" s="129">
        <v>0</v>
      </c>
      <c r="E54" s="129">
        <f t="shared" si="0"/>
        <v>2917</v>
      </c>
      <c r="F54" s="129">
        <v>2917</v>
      </c>
    </row>
    <row r="55" s="118" customFormat="1" ht="16.9" customHeight="1" spans="1:6">
      <c r="A55" s="128" t="s">
        <v>543</v>
      </c>
      <c r="B55" s="129">
        <v>2736</v>
      </c>
      <c r="C55" s="126">
        <f t="shared" si="2"/>
        <v>0</v>
      </c>
      <c r="D55" s="129">
        <v>2736</v>
      </c>
      <c r="E55" s="129">
        <f t="shared" si="0"/>
        <v>-1204</v>
      </c>
      <c r="F55" s="129">
        <v>1532</v>
      </c>
    </row>
    <row r="56" s="118" customFormat="1" ht="16.9" customHeight="1" spans="1:6">
      <c r="A56" s="128" t="s">
        <v>544</v>
      </c>
      <c r="B56" s="129">
        <v>0</v>
      </c>
      <c r="C56" s="126">
        <f t="shared" si="2"/>
        <v>0</v>
      </c>
      <c r="D56" s="129">
        <v>0</v>
      </c>
      <c r="E56" s="129">
        <f t="shared" si="0"/>
        <v>886</v>
      </c>
      <c r="F56" s="129">
        <v>886</v>
      </c>
    </row>
    <row r="57" s="118" customFormat="1" ht="16.9" customHeight="1" spans="1:6">
      <c r="A57" s="127" t="s">
        <v>545</v>
      </c>
      <c r="B57" s="126">
        <f>SUM(B58:B59)</f>
        <v>0</v>
      </c>
      <c r="C57" s="126">
        <f t="shared" si="2"/>
        <v>0</v>
      </c>
      <c r="D57" s="126">
        <v>0</v>
      </c>
      <c r="E57" s="126">
        <f t="shared" si="0"/>
        <v>0</v>
      </c>
      <c r="F57" s="126">
        <f>SUM(F58:F59)</f>
        <v>0</v>
      </c>
    </row>
    <row r="58" s="118" customFormat="1" ht="16.9" customHeight="1" spans="1:6">
      <c r="A58" s="128" t="s">
        <v>546</v>
      </c>
      <c r="B58" s="129">
        <v>0</v>
      </c>
      <c r="C58" s="126">
        <f t="shared" si="2"/>
        <v>0</v>
      </c>
      <c r="D58" s="129">
        <v>0</v>
      </c>
      <c r="E58" s="129">
        <f t="shared" si="0"/>
        <v>0</v>
      </c>
      <c r="F58" s="129">
        <v>0</v>
      </c>
    </row>
    <row r="59" s="118" customFormat="1" ht="16.9" customHeight="1" spans="1:6">
      <c r="A59" s="128" t="s">
        <v>547</v>
      </c>
      <c r="B59" s="129">
        <v>0</v>
      </c>
      <c r="C59" s="126">
        <f t="shared" si="2"/>
        <v>0</v>
      </c>
      <c r="D59" s="129">
        <v>0</v>
      </c>
      <c r="E59" s="129">
        <f t="shared" si="0"/>
        <v>0</v>
      </c>
      <c r="F59" s="129">
        <v>0</v>
      </c>
    </row>
    <row r="60" s="118" customFormat="1" ht="16.9" customHeight="1" spans="1:6">
      <c r="A60" s="127" t="s">
        <v>548</v>
      </c>
      <c r="B60" s="126">
        <f>SUM(B61:B64)</f>
        <v>0</v>
      </c>
      <c r="C60" s="126">
        <f t="shared" si="2"/>
        <v>0</v>
      </c>
      <c r="D60" s="126">
        <v>0</v>
      </c>
      <c r="E60" s="126">
        <f t="shared" si="0"/>
        <v>4132</v>
      </c>
      <c r="F60" s="126">
        <f>SUM(F61:F64)</f>
        <v>4132</v>
      </c>
    </row>
    <row r="61" s="118" customFormat="1" ht="16.9" customHeight="1" spans="1:6">
      <c r="A61" s="128" t="s">
        <v>549</v>
      </c>
      <c r="B61" s="129">
        <v>0</v>
      </c>
      <c r="C61" s="126">
        <f t="shared" si="2"/>
        <v>0</v>
      </c>
      <c r="D61" s="129">
        <v>0</v>
      </c>
      <c r="E61" s="129">
        <f t="shared" si="0"/>
        <v>4066</v>
      </c>
      <c r="F61" s="129">
        <v>4066</v>
      </c>
    </row>
    <row r="62" s="118" customFormat="1" ht="16.9" customHeight="1" spans="1:6">
      <c r="A62" s="128" t="s">
        <v>550</v>
      </c>
      <c r="B62" s="129">
        <v>0</v>
      </c>
      <c r="C62" s="126">
        <f t="shared" si="2"/>
        <v>0</v>
      </c>
      <c r="D62" s="129">
        <v>0</v>
      </c>
      <c r="E62" s="129">
        <f t="shared" si="0"/>
        <v>0</v>
      </c>
      <c r="F62" s="129">
        <v>0</v>
      </c>
    </row>
    <row r="63" s="118" customFormat="1" ht="16.9" customHeight="1" spans="1:6">
      <c r="A63" s="128" t="s">
        <v>551</v>
      </c>
      <c r="B63" s="129">
        <v>0</v>
      </c>
      <c r="C63" s="126">
        <f t="shared" si="2"/>
        <v>0</v>
      </c>
      <c r="D63" s="129">
        <v>0</v>
      </c>
      <c r="E63" s="129">
        <f t="shared" si="0"/>
        <v>66</v>
      </c>
      <c r="F63" s="129">
        <v>66</v>
      </c>
    </row>
    <row r="64" s="118" customFormat="1" ht="16.9" customHeight="1" spans="1:6">
      <c r="A64" s="128" t="s">
        <v>552</v>
      </c>
      <c r="B64" s="129">
        <v>0</v>
      </c>
      <c r="C64" s="126">
        <f t="shared" si="2"/>
        <v>0</v>
      </c>
      <c r="D64" s="129">
        <v>0</v>
      </c>
      <c r="E64" s="129">
        <f t="shared" si="0"/>
        <v>0</v>
      </c>
      <c r="F64" s="129">
        <v>0</v>
      </c>
    </row>
    <row r="65" s="118" customFormat="1" ht="16.9" customHeight="1" spans="1:6">
      <c r="A65" s="127" t="s">
        <v>553</v>
      </c>
      <c r="B65" s="126">
        <f>SUM(B66:B69)</f>
        <v>0</v>
      </c>
      <c r="C65" s="126">
        <f t="shared" si="2"/>
        <v>0</v>
      </c>
      <c r="D65" s="126">
        <v>0</v>
      </c>
      <c r="E65" s="126">
        <f t="shared" si="0"/>
        <v>8533</v>
      </c>
      <c r="F65" s="126">
        <f>SUM(F66:F69)</f>
        <v>8533</v>
      </c>
    </row>
    <row r="66" s="118" customFormat="1" ht="16.9" customHeight="1" spans="1:6">
      <c r="A66" s="128" t="s">
        <v>554</v>
      </c>
      <c r="B66" s="129">
        <v>0</v>
      </c>
      <c r="C66" s="126">
        <f t="shared" si="2"/>
        <v>0</v>
      </c>
      <c r="D66" s="129">
        <v>0</v>
      </c>
      <c r="E66" s="129">
        <f t="shared" si="0"/>
        <v>1</v>
      </c>
      <c r="F66" s="129">
        <v>1</v>
      </c>
    </row>
    <row r="67" s="118" customFormat="1" ht="16.9" customHeight="1" spans="1:6">
      <c r="A67" s="128" t="s">
        <v>555</v>
      </c>
      <c r="B67" s="129">
        <v>0</v>
      </c>
      <c r="C67" s="126">
        <f t="shared" si="2"/>
        <v>0</v>
      </c>
      <c r="D67" s="129">
        <v>0</v>
      </c>
      <c r="E67" s="129">
        <f t="shared" si="0"/>
        <v>0</v>
      </c>
      <c r="F67" s="129">
        <v>0</v>
      </c>
    </row>
    <row r="68" s="118" customFormat="1" ht="16.9" customHeight="1" spans="1:6">
      <c r="A68" s="128" t="s">
        <v>556</v>
      </c>
      <c r="B68" s="129">
        <v>0</v>
      </c>
      <c r="C68" s="126">
        <f t="shared" si="2"/>
        <v>0</v>
      </c>
      <c r="D68" s="129">
        <v>0</v>
      </c>
      <c r="E68" s="129">
        <f t="shared" si="0"/>
        <v>0</v>
      </c>
      <c r="F68" s="129">
        <v>0</v>
      </c>
    </row>
    <row r="69" s="118" customFormat="1" ht="16.9" customHeight="1" spans="1:6">
      <c r="A69" s="128" t="s">
        <v>557</v>
      </c>
      <c r="B69" s="129">
        <v>0</v>
      </c>
      <c r="C69" s="126">
        <f t="shared" si="2"/>
        <v>0</v>
      </c>
      <c r="D69" s="129">
        <v>0</v>
      </c>
      <c r="E69" s="129">
        <f>F69-B69</f>
        <v>8532</v>
      </c>
      <c r="F69" s="129">
        <v>8532</v>
      </c>
    </row>
  </sheetData>
  <mergeCells count="5">
    <mergeCell ref="A1:F1"/>
    <mergeCell ref="C3:D3"/>
    <mergeCell ref="E3:F3"/>
    <mergeCell ref="A3:A4"/>
    <mergeCell ref="B3:B4"/>
  </mergeCells>
  <pageMargins left="1.14513888888889" right="0.751388888888889" top="0.802777777777778" bottom="0.60625" header="0.5" footer="0.5"/>
  <pageSetup paperSize="9" fitToHeight="0"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topLeftCell="A4" workbookViewId="0">
      <selection activeCell="A1" sqref="A1:I32"/>
    </sheetView>
  </sheetViews>
  <sheetFormatPr defaultColWidth="9" defaultRowHeight="13.5"/>
  <cols>
    <col min="1" max="1" width="12.5083333333333" style="63" customWidth="1"/>
    <col min="2" max="3" width="9" style="63"/>
    <col min="4" max="4" width="9" style="63" customWidth="1"/>
    <col min="5" max="8" width="9" style="63"/>
    <col min="9" max="9" width="53.875" style="63" customWidth="1"/>
    <col min="10" max="11" width="9" style="63"/>
    <col min="12" max="12" width="5" style="63" hidden="1" customWidth="1"/>
    <col min="13" max="13" width="3.5" style="63" hidden="1" customWidth="1"/>
    <col min="14" max="14" width="9" style="63" hidden="1" customWidth="1"/>
    <col min="15" max="16384" width="9" style="63"/>
  </cols>
  <sheetData>
    <row r="1" ht="27" customHeight="1" spans="1:4">
      <c r="A1" s="64" t="s">
        <v>6</v>
      </c>
      <c r="B1" s="64"/>
      <c r="C1" s="64"/>
      <c r="D1" s="64"/>
    </row>
    <row r="2" spans="1:4">
      <c r="A2" s="64"/>
      <c r="B2" s="64"/>
      <c r="C2" s="64"/>
      <c r="D2" s="64"/>
    </row>
    <row r="3" spans="1:4">
      <c r="A3" s="64"/>
      <c r="B3" s="64"/>
      <c r="C3" s="64"/>
      <c r="D3" s="64"/>
    </row>
    <row r="4" spans="1:4">
      <c r="A4" s="64"/>
      <c r="B4" s="64"/>
      <c r="C4" s="64"/>
      <c r="D4" s="64"/>
    </row>
    <row r="5" hidden="1"/>
    <row r="6" hidden="1"/>
    <row r="7" hidden="1"/>
    <row r="8" ht="34" customHeight="1"/>
    <row r="9" ht="35.25" spans="1:14">
      <c r="A9" s="65" t="s">
        <v>558</v>
      </c>
      <c r="B9" s="66"/>
      <c r="C9" s="66"/>
      <c r="D9" s="66"/>
      <c r="E9" s="66"/>
      <c r="F9" s="66"/>
      <c r="G9" s="66"/>
      <c r="H9" s="66"/>
      <c r="I9" s="66"/>
      <c r="J9" s="67"/>
      <c r="K9" s="67"/>
      <c r="L9" s="67"/>
      <c r="M9" s="67"/>
      <c r="N9" s="67"/>
    </row>
    <row r="10" ht="35.25" spans="1:14">
      <c r="A10" s="66"/>
      <c r="B10" s="66"/>
      <c r="C10" s="66"/>
      <c r="D10" s="66"/>
      <c r="E10" s="66"/>
      <c r="F10" s="66"/>
      <c r="G10" s="66"/>
      <c r="H10" s="66"/>
      <c r="I10" s="66"/>
      <c r="J10" s="67"/>
      <c r="K10" s="67"/>
      <c r="L10" s="67"/>
      <c r="M10" s="67"/>
      <c r="N10" s="67"/>
    </row>
    <row r="11" ht="35.25" spans="1:14">
      <c r="A11" s="66"/>
      <c r="B11" s="66"/>
      <c r="C11" s="66"/>
      <c r="D11" s="66"/>
      <c r="E11" s="66"/>
      <c r="F11" s="66"/>
      <c r="G11" s="66"/>
      <c r="H11" s="66"/>
      <c r="I11" s="66"/>
      <c r="J11" s="67"/>
      <c r="K11" s="67"/>
      <c r="L11" s="67"/>
      <c r="M11" s="67"/>
      <c r="N11" s="67"/>
    </row>
    <row r="12" ht="84" customHeight="1" spans="1:14">
      <c r="A12" s="66"/>
      <c r="B12" s="66"/>
      <c r="C12" s="66"/>
      <c r="D12" s="66"/>
      <c r="E12" s="66"/>
      <c r="F12" s="66"/>
      <c r="G12" s="66"/>
      <c r="H12" s="66"/>
      <c r="I12" s="66"/>
      <c r="J12" s="67"/>
      <c r="K12" s="67"/>
      <c r="L12" s="67"/>
      <c r="M12" s="67"/>
      <c r="N12" s="67"/>
    </row>
  </sheetData>
  <mergeCells count="2">
    <mergeCell ref="A1:D4"/>
    <mergeCell ref="A9:I12"/>
  </mergeCells>
  <pageMargins left="0.75" right="0.75" top="1" bottom="1" header="0.51" footer="0.51"/>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3"/>
  <sheetViews>
    <sheetView workbookViewId="0">
      <selection activeCell="F7" sqref="F7"/>
    </sheetView>
  </sheetViews>
  <sheetFormatPr defaultColWidth="9" defaultRowHeight="14.25"/>
  <cols>
    <col min="1" max="1" width="42.25" style="89" customWidth="1"/>
    <col min="2" max="2" width="14.5" style="89" customWidth="1"/>
    <col min="3" max="3" width="13.5" style="89" customWidth="1"/>
    <col min="4" max="4" width="13.625" style="89" customWidth="1"/>
    <col min="5" max="5" width="15.625" style="89" customWidth="1"/>
    <col min="6" max="6" width="13.875" style="89" customWidth="1"/>
    <col min="7" max="7" width="40.5" style="89" customWidth="1"/>
    <col min="8" max="8" width="12.5" style="89" customWidth="1"/>
    <col min="9" max="9" width="14" style="89" customWidth="1"/>
    <col min="10" max="10" width="13.125" style="89" customWidth="1"/>
    <col min="11" max="11" width="13.625" style="89" customWidth="1"/>
    <col min="12" max="12" width="12.375" style="89" customWidth="1"/>
    <col min="13" max="16384" width="9" style="89"/>
  </cols>
  <sheetData>
    <row r="1" spans="1:13">
      <c r="A1" s="90"/>
      <c r="B1" s="90"/>
      <c r="C1" s="90"/>
      <c r="D1" s="90"/>
      <c r="E1" s="90"/>
      <c r="F1" s="90"/>
      <c r="G1" s="90"/>
      <c r="H1" s="90"/>
      <c r="I1" s="90"/>
      <c r="J1" s="90"/>
      <c r="K1" s="90"/>
      <c r="L1" s="90"/>
      <c r="M1" s="90"/>
    </row>
    <row r="2" ht="39" customHeight="1" spans="1:13">
      <c r="A2" s="91" t="s">
        <v>559</v>
      </c>
      <c r="B2" s="91"/>
      <c r="C2" s="91"/>
      <c r="D2" s="91"/>
      <c r="E2" s="91"/>
      <c r="F2" s="91"/>
      <c r="G2" s="91"/>
      <c r="H2" s="91"/>
      <c r="I2" s="91"/>
      <c r="J2" s="91"/>
      <c r="K2" s="91"/>
      <c r="L2" s="91"/>
      <c r="M2" s="91"/>
    </row>
    <row r="3" ht="33" customHeight="1" spans="1:13">
      <c r="A3" s="90"/>
      <c r="B3" s="90"/>
      <c r="C3" s="90"/>
      <c r="D3" s="90"/>
      <c r="E3" s="90"/>
      <c r="F3" s="90"/>
      <c r="G3" s="90"/>
      <c r="H3" s="90"/>
      <c r="I3" s="90"/>
      <c r="J3" s="90"/>
      <c r="K3" s="90"/>
      <c r="L3" s="90" t="s">
        <v>73</v>
      </c>
      <c r="M3" s="90"/>
    </row>
    <row r="4" ht="33" customHeight="1" spans="1:13">
      <c r="A4" s="92" t="s">
        <v>560</v>
      </c>
      <c r="B4" s="93"/>
      <c r="C4" s="93"/>
      <c r="D4" s="93"/>
      <c r="E4" s="93"/>
      <c r="F4" s="93"/>
      <c r="G4" s="94" t="s">
        <v>561</v>
      </c>
      <c r="H4" s="94"/>
      <c r="I4" s="94"/>
      <c r="J4" s="94"/>
      <c r="K4" s="94"/>
      <c r="L4" s="116"/>
      <c r="M4" s="90"/>
    </row>
    <row r="5" ht="33" customHeight="1" spans="1:13">
      <c r="A5" s="95" t="s">
        <v>562</v>
      </c>
      <c r="B5" s="96" t="s">
        <v>563</v>
      </c>
      <c r="C5" s="96" t="s">
        <v>16</v>
      </c>
      <c r="D5" s="96"/>
      <c r="E5" s="97" t="s">
        <v>17</v>
      </c>
      <c r="F5" s="97"/>
      <c r="G5" s="98" t="s">
        <v>564</v>
      </c>
      <c r="H5" s="96" t="s">
        <v>563</v>
      </c>
      <c r="I5" s="96" t="s">
        <v>16</v>
      </c>
      <c r="J5" s="96"/>
      <c r="K5" s="97" t="s">
        <v>17</v>
      </c>
      <c r="L5" s="97"/>
      <c r="M5" s="90"/>
    </row>
    <row r="6" ht="24" customHeight="1" spans="1:12">
      <c r="A6" s="95"/>
      <c r="B6" s="96"/>
      <c r="C6" s="96" t="s">
        <v>18</v>
      </c>
      <c r="D6" s="96" t="s">
        <v>19</v>
      </c>
      <c r="E6" s="96" t="s">
        <v>18</v>
      </c>
      <c r="F6" s="96" t="s">
        <v>19</v>
      </c>
      <c r="G6" s="98"/>
      <c r="H6" s="96"/>
      <c r="I6" s="96" t="s">
        <v>18</v>
      </c>
      <c r="J6" s="96" t="s">
        <v>19</v>
      </c>
      <c r="K6" s="96" t="s">
        <v>18</v>
      </c>
      <c r="L6" s="96" t="s">
        <v>19</v>
      </c>
    </row>
    <row r="7" ht="27" customHeight="1" spans="1:12">
      <c r="A7" s="99" t="s">
        <v>565</v>
      </c>
      <c r="B7" s="100">
        <f>B8+B9+B10+B11+B13+B12</f>
        <v>51754</v>
      </c>
      <c r="C7" s="100"/>
      <c r="D7" s="100">
        <f>D8+D9+D10+D11+D13+D12</f>
        <v>51754</v>
      </c>
      <c r="E7" s="100">
        <f>E8+E9+E10+E11+E13+E12</f>
        <v>25891</v>
      </c>
      <c r="F7" s="100">
        <f>F8+F9+F10+F11+F13+F12</f>
        <v>77645</v>
      </c>
      <c r="G7" s="101" t="s">
        <v>566</v>
      </c>
      <c r="H7" s="102">
        <f>SUM(H8:H13)</f>
        <v>57589</v>
      </c>
      <c r="I7" s="102">
        <f>J7-H7</f>
        <v>32000</v>
      </c>
      <c r="J7" s="102">
        <f>SUM(J8:J13)</f>
        <v>89589</v>
      </c>
      <c r="K7" s="102">
        <f>SUM(K8:K13)</f>
        <v>29364</v>
      </c>
      <c r="L7" s="102">
        <f>SUM(L8:L13)</f>
        <v>118953</v>
      </c>
    </row>
    <row r="8" ht="27" customHeight="1" spans="1:12">
      <c r="A8" s="103" t="s">
        <v>567</v>
      </c>
      <c r="B8" s="104">
        <v>221</v>
      </c>
      <c r="C8" s="104"/>
      <c r="D8" s="104">
        <v>221</v>
      </c>
      <c r="E8" s="105">
        <f>F8-B8</f>
        <v>78</v>
      </c>
      <c r="F8" s="104">
        <v>299</v>
      </c>
      <c r="G8" s="106" t="s">
        <v>568</v>
      </c>
      <c r="H8" s="107">
        <v>33</v>
      </c>
      <c r="I8" s="107"/>
      <c r="J8" s="107">
        <v>33</v>
      </c>
      <c r="K8" s="117">
        <f>L8-J8</f>
        <v>45</v>
      </c>
      <c r="L8" s="117">
        <v>78</v>
      </c>
    </row>
    <row r="9" ht="27" customHeight="1" spans="1:12">
      <c r="A9" s="108" t="s">
        <v>569</v>
      </c>
      <c r="B9" s="105"/>
      <c r="C9" s="105"/>
      <c r="D9" s="105"/>
      <c r="E9" s="105">
        <f>F9-B9</f>
        <v>701</v>
      </c>
      <c r="F9" s="105">
        <v>701</v>
      </c>
      <c r="G9" s="106" t="s">
        <v>570</v>
      </c>
      <c r="H9" s="107">
        <v>255</v>
      </c>
      <c r="I9" s="107"/>
      <c r="J9" s="107">
        <v>255</v>
      </c>
      <c r="K9" s="117">
        <f>L9-J9</f>
        <v>0</v>
      </c>
      <c r="L9" s="117">
        <v>255</v>
      </c>
    </row>
    <row r="10" ht="27" customHeight="1" spans="1:12">
      <c r="A10" s="108" t="s">
        <v>571</v>
      </c>
      <c r="B10" s="105">
        <v>47824</v>
      </c>
      <c r="C10" s="105"/>
      <c r="D10" s="105">
        <v>47824</v>
      </c>
      <c r="E10" s="105">
        <v>21721</v>
      </c>
      <c r="F10" s="105">
        <v>69545</v>
      </c>
      <c r="G10" s="106" t="s">
        <v>572</v>
      </c>
      <c r="H10" s="107">
        <v>56580</v>
      </c>
      <c r="I10" s="117">
        <v>32000</v>
      </c>
      <c r="J10" s="117">
        <v>88580</v>
      </c>
      <c r="K10" s="117">
        <f>L10-J10</f>
        <v>28407</v>
      </c>
      <c r="L10" s="117">
        <v>116987</v>
      </c>
    </row>
    <row r="11" ht="27" customHeight="1" spans="1:12">
      <c r="A11" s="108" t="s">
        <v>573</v>
      </c>
      <c r="B11" s="105">
        <v>2993</v>
      </c>
      <c r="C11" s="105"/>
      <c r="D11" s="105">
        <v>2993</v>
      </c>
      <c r="E11" s="105">
        <f>F11-B11</f>
        <v>2767</v>
      </c>
      <c r="F11" s="105">
        <v>5760</v>
      </c>
      <c r="G11" s="106" t="s">
        <v>574</v>
      </c>
      <c r="H11" s="107">
        <v>0</v>
      </c>
      <c r="I11" s="117"/>
      <c r="J11" s="117">
        <v>0</v>
      </c>
      <c r="K11" s="117">
        <f>L11-J11</f>
        <v>135</v>
      </c>
      <c r="L11" s="117">
        <v>135</v>
      </c>
    </row>
    <row r="12" ht="27" customHeight="1" spans="1:12">
      <c r="A12" s="108" t="s">
        <v>575</v>
      </c>
      <c r="B12" s="105">
        <v>716</v>
      </c>
      <c r="C12" s="105"/>
      <c r="D12" s="105">
        <v>716</v>
      </c>
      <c r="E12" s="105">
        <f>F12-B12</f>
        <v>536</v>
      </c>
      <c r="F12" s="105">
        <v>1252</v>
      </c>
      <c r="G12" s="106" t="s">
        <v>576</v>
      </c>
      <c r="H12" s="107">
        <v>721</v>
      </c>
      <c r="I12" s="117"/>
      <c r="J12" s="117">
        <v>721</v>
      </c>
      <c r="K12" s="117">
        <f>L12-J12</f>
        <v>777</v>
      </c>
      <c r="L12" s="117">
        <v>1498</v>
      </c>
    </row>
    <row r="13" ht="27" customHeight="1" spans="1:12">
      <c r="A13" s="108" t="s">
        <v>577</v>
      </c>
      <c r="B13" s="105"/>
      <c r="C13" s="105"/>
      <c r="D13" s="105"/>
      <c r="E13" s="105">
        <f>F13-B13</f>
        <v>88</v>
      </c>
      <c r="F13" s="105">
        <v>88</v>
      </c>
      <c r="G13" s="106"/>
      <c r="H13" s="106"/>
      <c r="I13" s="106"/>
      <c r="J13" s="106"/>
      <c r="K13" s="106"/>
      <c r="L13" s="106"/>
    </row>
    <row r="14" ht="27" customHeight="1" spans="1:12">
      <c r="A14" s="109" t="s">
        <v>578</v>
      </c>
      <c r="B14" s="110"/>
      <c r="C14" s="110">
        <v>32000</v>
      </c>
      <c r="D14" s="110">
        <v>32000</v>
      </c>
      <c r="E14" s="110"/>
      <c r="F14" s="110">
        <v>32000</v>
      </c>
      <c r="G14" s="106"/>
      <c r="H14" s="107"/>
      <c r="I14" s="107"/>
      <c r="J14" s="107"/>
      <c r="K14" s="107"/>
      <c r="L14" s="107"/>
    </row>
    <row r="15" ht="27" customHeight="1" spans="1:12">
      <c r="A15" s="109" t="s">
        <v>579</v>
      </c>
      <c r="B15" s="110"/>
      <c r="C15" s="110"/>
      <c r="D15" s="110"/>
      <c r="E15" s="110">
        <f>F15-D15</f>
        <v>3732</v>
      </c>
      <c r="F15" s="110">
        <v>3732</v>
      </c>
      <c r="G15" s="106"/>
      <c r="H15" s="107"/>
      <c r="I15" s="107"/>
      <c r="J15" s="107"/>
      <c r="K15" s="107"/>
      <c r="L15" s="107"/>
    </row>
    <row r="16" ht="27" customHeight="1" spans="1:12">
      <c r="A16" s="111" t="s">
        <v>580</v>
      </c>
      <c r="B16" s="110">
        <v>5835</v>
      </c>
      <c r="C16" s="110"/>
      <c r="D16" s="110">
        <v>5835</v>
      </c>
      <c r="E16" s="110">
        <f>F16-B16</f>
        <v>-259</v>
      </c>
      <c r="F16" s="110">
        <v>5576</v>
      </c>
      <c r="G16" s="107"/>
      <c r="H16" s="107"/>
      <c r="I16" s="107"/>
      <c r="J16" s="107"/>
      <c r="K16" s="107"/>
      <c r="L16" s="107"/>
    </row>
    <row r="17" ht="27" customHeight="1" spans="1:12">
      <c r="A17" s="112"/>
      <c r="B17" s="105"/>
      <c r="C17" s="105"/>
      <c r="D17" s="105"/>
      <c r="E17" s="105"/>
      <c r="F17" s="105"/>
      <c r="G17" s="107"/>
      <c r="H17" s="107"/>
      <c r="I17" s="107"/>
      <c r="J17" s="107"/>
      <c r="K17" s="107"/>
      <c r="L17" s="107"/>
    </row>
    <row r="18" ht="24" customHeight="1" spans="1:12">
      <c r="A18" s="112"/>
      <c r="B18" s="105"/>
      <c r="C18" s="105"/>
      <c r="D18" s="105"/>
      <c r="E18" s="105"/>
      <c r="F18" s="105"/>
      <c r="G18" s="113"/>
      <c r="H18" s="113"/>
      <c r="I18" s="113"/>
      <c r="J18" s="113"/>
      <c r="K18" s="113"/>
      <c r="L18" s="113"/>
    </row>
    <row r="19" ht="24" customHeight="1" spans="1:12">
      <c r="A19" s="114" t="s">
        <v>581</v>
      </c>
      <c r="B19" s="110">
        <f>B7+B16+B14</f>
        <v>57589</v>
      </c>
      <c r="C19" s="110">
        <f>D19-B19</f>
        <v>32000</v>
      </c>
      <c r="D19" s="110">
        <f>D7+D16+D14</f>
        <v>89589</v>
      </c>
      <c r="E19" s="110">
        <f>E7+E16+E14+E15</f>
        <v>29364</v>
      </c>
      <c r="F19" s="110">
        <f>F7+F16+F14+F15</f>
        <v>118953</v>
      </c>
      <c r="G19" s="113" t="s">
        <v>582</v>
      </c>
      <c r="H19" s="115">
        <f>H7</f>
        <v>57589</v>
      </c>
      <c r="I19" s="115">
        <f>J19-H19</f>
        <v>32000</v>
      </c>
      <c r="J19" s="115">
        <f>J7</f>
        <v>89589</v>
      </c>
      <c r="K19" s="115">
        <f>K7</f>
        <v>29364</v>
      </c>
      <c r="L19" s="115">
        <f>L7</f>
        <v>118953</v>
      </c>
    </row>
    <row r="20" ht="24" customHeight="1" spans="1:1">
      <c r="A20" s="89" t="s">
        <v>583</v>
      </c>
    </row>
    <row r="21" ht="24" customHeight="1"/>
    <row r="22" ht="24" customHeight="1"/>
    <row r="23" ht="24" customHeight="1"/>
  </sheetData>
  <mergeCells count="11">
    <mergeCell ref="A2:M2"/>
    <mergeCell ref="A4:F4"/>
    <mergeCell ref="G4:L4"/>
    <mergeCell ref="C5:D5"/>
    <mergeCell ref="E5:F5"/>
    <mergeCell ref="I5:J5"/>
    <mergeCell ref="K5:L5"/>
    <mergeCell ref="A5:A6"/>
    <mergeCell ref="B5:B6"/>
    <mergeCell ref="G5:G6"/>
    <mergeCell ref="H5:H6"/>
  </mergeCells>
  <pageMargins left="0.751388888888889" right="0.357638888888889" top="1" bottom="1" header="0.511805555555556" footer="0.511805555555556"/>
  <pageSetup paperSize="9" scale="60" orientation="landscape" horizont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topLeftCell="A12" workbookViewId="0">
      <selection activeCell="I20" sqref="I20"/>
    </sheetView>
  </sheetViews>
  <sheetFormatPr defaultColWidth="9" defaultRowHeight="13.5"/>
  <cols>
    <col min="1" max="1" width="12.5083333333333" style="63" customWidth="1"/>
    <col min="2" max="3" width="9" style="63"/>
    <col min="4" max="4" width="9" style="63" customWidth="1"/>
    <col min="5" max="8" width="9" style="63"/>
    <col min="9" max="9" width="54" style="63" customWidth="1"/>
    <col min="10" max="11" width="9" style="63"/>
    <col min="12" max="12" width="5" style="63" hidden="1" customWidth="1"/>
    <col min="13" max="13" width="3.5" style="63" hidden="1" customWidth="1"/>
    <col min="14" max="14" width="9" style="63" hidden="1" customWidth="1"/>
    <col min="15" max="16384" width="9" style="63"/>
  </cols>
  <sheetData>
    <row r="1" ht="27" customHeight="1" spans="1:4">
      <c r="A1" s="64" t="s">
        <v>6</v>
      </c>
      <c r="B1" s="64"/>
      <c r="C1" s="64"/>
      <c r="D1" s="64"/>
    </row>
    <row r="2" spans="1:4">
      <c r="A2" s="64"/>
      <c r="B2" s="64"/>
      <c r="C2" s="64"/>
      <c r="D2" s="64"/>
    </row>
    <row r="3" spans="1:4">
      <c r="A3" s="64"/>
      <c r="B3" s="64"/>
      <c r="C3" s="64"/>
      <c r="D3" s="64"/>
    </row>
    <row r="4" spans="1:4">
      <c r="A4" s="64"/>
      <c r="B4" s="64"/>
      <c r="C4" s="64"/>
      <c r="D4" s="64"/>
    </row>
    <row r="5" ht="40" customHeight="1"/>
    <row r="6" hidden="1"/>
    <row r="7" hidden="1"/>
    <row r="8" hidden="1"/>
    <row r="9" ht="35.25" spans="1:14">
      <c r="A9" s="65" t="s">
        <v>584</v>
      </c>
      <c r="B9" s="66"/>
      <c r="C9" s="66"/>
      <c r="D9" s="66"/>
      <c r="E9" s="66"/>
      <c r="F9" s="66"/>
      <c r="G9" s="66"/>
      <c r="H9" s="66"/>
      <c r="I9" s="66"/>
      <c r="J9" s="67"/>
      <c r="K9" s="67"/>
      <c r="L9" s="67"/>
      <c r="M9" s="67"/>
      <c r="N9" s="67"/>
    </row>
    <row r="10" ht="35.25" spans="1:14">
      <c r="A10" s="66"/>
      <c r="B10" s="66"/>
      <c r="C10" s="66"/>
      <c r="D10" s="66"/>
      <c r="E10" s="66"/>
      <c r="F10" s="66"/>
      <c r="G10" s="66"/>
      <c r="H10" s="66"/>
      <c r="I10" s="66"/>
      <c r="J10" s="67"/>
      <c r="K10" s="67"/>
      <c r="L10" s="67"/>
      <c r="M10" s="67"/>
      <c r="N10" s="67"/>
    </row>
    <row r="11" ht="35.25" spans="1:14">
      <c r="A11" s="66"/>
      <c r="B11" s="66"/>
      <c r="C11" s="66"/>
      <c r="D11" s="66"/>
      <c r="E11" s="66"/>
      <c r="F11" s="66"/>
      <c r="G11" s="66"/>
      <c r="H11" s="66"/>
      <c r="I11" s="66"/>
      <c r="J11" s="67"/>
      <c r="K11" s="67"/>
      <c r="L11" s="67"/>
      <c r="M11" s="67"/>
      <c r="N11" s="67"/>
    </row>
    <row r="12" ht="84" customHeight="1" spans="1:14">
      <c r="A12" s="66"/>
      <c r="B12" s="66"/>
      <c r="C12" s="66"/>
      <c r="D12" s="66"/>
      <c r="E12" s="66"/>
      <c r="F12" s="66"/>
      <c r="G12" s="66"/>
      <c r="H12" s="66"/>
      <c r="I12" s="66"/>
      <c r="J12" s="67"/>
      <c r="K12" s="67"/>
      <c r="L12" s="67"/>
      <c r="M12" s="67"/>
      <c r="N12" s="67"/>
    </row>
  </sheetData>
  <mergeCells count="2">
    <mergeCell ref="A1:D4"/>
    <mergeCell ref="A9:I12"/>
  </mergeCells>
  <pageMargins left="0.75" right="0.75" top="1" bottom="1" header="0.51" footer="0.51"/>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7"/>
  <sheetViews>
    <sheetView workbookViewId="0">
      <selection activeCell="A1" sqref="A$1:H$1048576"/>
    </sheetView>
  </sheetViews>
  <sheetFormatPr defaultColWidth="9" defaultRowHeight="14.25" outlineLevelCol="7"/>
  <cols>
    <col min="1" max="1" width="43.25" style="73" customWidth="1"/>
    <col min="2" max="2" width="15.875" style="74" customWidth="1"/>
    <col min="3" max="3" width="18" style="74" customWidth="1"/>
    <col min="4" max="4" width="17.375" style="74" customWidth="1"/>
    <col min="5" max="5" width="44" style="73" customWidth="1"/>
    <col min="6" max="6" width="16.625" style="74" customWidth="1"/>
    <col min="7" max="7" width="18.3" style="74" customWidth="1"/>
    <col min="8" max="8" width="17.375" style="74" customWidth="1"/>
    <col min="9" max="16384" width="9" style="68"/>
  </cols>
  <sheetData>
    <row r="1" s="68" customFormat="1" ht="24" customHeight="1" spans="1:8">
      <c r="A1" s="73"/>
      <c r="B1" s="74"/>
      <c r="C1" s="74"/>
      <c r="D1" s="74"/>
      <c r="E1" s="73"/>
      <c r="F1" s="74"/>
      <c r="G1" s="74"/>
      <c r="H1" s="74"/>
    </row>
    <row r="2" s="68" customFormat="1" ht="35" customHeight="1" spans="1:8">
      <c r="A2" s="75" t="s">
        <v>585</v>
      </c>
      <c r="B2" s="75"/>
      <c r="C2" s="75"/>
      <c r="D2" s="75"/>
      <c r="E2" s="75"/>
      <c r="F2" s="75"/>
      <c r="G2" s="75"/>
      <c r="H2" s="75"/>
    </row>
    <row r="3" s="69" customFormat="1" ht="26" customHeight="1" spans="1:8">
      <c r="A3" s="74"/>
      <c r="B3" s="74"/>
      <c r="C3" s="74"/>
      <c r="D3" s="74"/>
      <c r="E3" s="74"/>
      <c r="F3" s="74"/>
      <c r="G3" s="74"/>
      <c r="H3" s="74" t="s">
        <v>73</v>
      </c>
    </row>
    <row r="4" s="70" customFormat="1" ht="36" customHeight="1" spans="1:8">
      <c r="A4" s="76" t="s">
        <v>586</v>
      </c>
      <c r="B4" s="77"/>
      <c r="C4" s="77"/>
      <c r="D4" s="78"/>
      <c r="E4" s="76" t="s">
        <v>587</v>
      </c>
      <c r="F4" s="77"/>
      <c r="G4" s="77"/>
      <c r="H4" s="78"/>
    </row>
    <row r="5" s="71" customFormat="1" ht="36" customHeight="1" spans="1:8">
      <c r="A5" s="79" t="s">
        <v>588</v>
      </c>
      <c r="B5" s="79" t="s">
        <v>589</v>
      </c>
      <c r="C5" s="79" t="s">
        <v>590</v>
      </c>
      <c r="D5" s="79" t="s">
        <v>591</v>
      </c>
      <c r="E5" s="79" t="s">
        <v>588</v>
      </c>
      <c r="F5" s="79" t="s">
        <v>589</v>
      </c>
      <c r="G5" s="79" t="s">
        <v>590</v>
      </c>
      <c r="H5" s="79" t="s">
        <v>591</v>
      </c>
    </row>
    <row r="6" s="72" customFormat="1" ht="36" customHeight="1" spans="1:8">
      <c r="A6" s="80" t="s">
        <v>592</v>
      </c>
      <c r="B6" s="81"/>
      <c r="C6" s="81"/>
      <c r="D6" s="81"/>
      <c r="E6" s="80" t="s">
        <v>593</v>
      </c>
      <c r="F6" s="81"/>
      <c r="G6" s="81"/>
      <c r="H6" s="82"/>
    </row>
    <row r="7" s="72" customFormat="1" ht="36" customHeight="1" spans="1:8">
      <c r="A7" s="80" t="s">
        <v>594</v>
      </c>
      <c r="B7" s="81">
        <v>351</v>
      </c>
      <c r="C7" s="81">
        <f>D7-B7</f>
        <v>-41</v>
      </c>
      <c r="D7" s="81">
        <v>310</v>
      </c>
      <c r="E7" s="80" t="s">
        <v>595</v>
      </c>
      <c r="F7" s="81"/>
      <c r="G7" s="81"/>
      <c r="H7" s="82"/>
    </row>
    <row r="8" s="72" customFormat="1" ht="36" customHeight="1" spans="1:8">
      <c r="A8" s="80" t="s">
        <v>596</v>
      </c>
      <c r="B8" s="81"/>
      <c r="C8" s="81"/>
      <c r="D8" s="83"/>
      <c r="E8" s="80" t="s">
        <v>597</v>
      </c>
      <c r="F8" s="81"/>
      <c r="G8" s="81"/>
      <c r="H8" s="82"/>
    </row>
    <row r="9" s="72" customFormat="1" ht="36" customHeight="1" spans="1:8">
      <c r="A9" s="80" t="s">
        <v>598</v>
      </c>
      <c r="B9" s="81"/>
      <c r="C9" s="81"/>
      <c r="D9" s="81"/>
      <c r="E9" s="80" t="s">
        <v>599</v>
      </c>
      <c r="F9" s="81"/>
      <c r="G9" s="81"/>
      <c r="H9" s="82"/>
    </row>
    <row r="10" s="72" customFormat="1" ht="36" customHeight="1" spans="1:8">
      <c r="A10" s="80" t="s">
        <v>600</v>
      </c>
      <c r="B10" s="81"/>
      <c r="C10" s="81">
        <f>D10-B10</f>
        <v>488</v>
      </c>
      <c r="D10" s="81">
        <v>488</v>
      </c>
      <c r="E10" s="84" t="s">
        <v>601</v>
      </c>
      <c r="F10" s="81">
        <v>555</v>
      </c>
      <c r="G10" s="81">
        <f>H10-F10</f>
        <v>46</v>
      </c>
      <c r="H10" s="82">
        <v>601</v>
      </c>
    </row>
    <row r="11" s="72" customFormat="1" ht="36" customHeight="1" spans="1:8">
      <c r="A11" s="84" t="s">
        <v>602</v>
      </c>
      <c r="B11" s="81"/>
      <c r="C11" s="81"/>
      <c r="D11" s="81"/>
      <c r="E11" s="80" t="s">
        <v>603</v>
      </c>
      <c r="F11" s="81"/>
      <c r="G11" s="81"/>
      <c r="H11" s="82"/>
    </row>
    <row r="12" s="72" customFormat="1" ht="36" customHeight="1" spans="1:8">
      <c r="A12" s="80"/>
      <c r="B12" s="81"/>
      <c r="C12" s="81"/>
      <c r="D12" s="81"/>
      <c r="E12" s="84"/>
      <c r="F12" s="81"/>
      <c r="G12" s="81"/>
      <c r="H12" s="82"/>
    </row>
    <row r="13" s="72" customFormat="1" ht="36" customHeight="1" spans="1:8">
      <c r="A13" s="80"/>
      <c r="B13" s="81"/>
      <c r="C13" s="81"/>
      <c r="D13" s="81"/>
      <c r="E13" s="80"/>
      <c r="F13" s="81"/>
      <c r="G13" s="81"/>
      <c r="H13" s="82"/>
    </row>
    <row r="14" s="72" customFormat="1" ht="36" customHeight="1" spans="1:8">
      <c r="A14" s="85" t="s">
        <v>69</v>
      </c>
      <c r="B14" s="86">
        <f>SUM(B6:B11)</f>
        <v>351</v>
      </c>
      <c r="C14" s="86">
        <f>D14-B14</f>
        <v>447</v>
      </c>
      <c r="D14" s="86">
        <f>SUM(D6:D11)</f>
        <v>798</v>
      </c>
      <c r="E14" s="85" t="s">
        <v>70</v>
      </c>
      <c r="F14" s="86">
        <f>SUM(F6:F12)</f>
        <v>555</v>
      </c>
      <c r="G14" s="86">
        <f>SUM(G6:G12)</f>
        <v>46</v>
      </c>
      <c r="H14" s="86">
        <f>SUM(H6:H12)</f>
        <v>601</v>
      </c>
    </row>
    <row r="15" s="72" customFormat="1" ht="36" customHeight="1" spans="1:8">
      <c r="A15" s="87" t="s">
        <v>604</v>
      </c>
      <c r="B15" s="86">
        <v>204</v>
      </c>
      <c r="C15" s="86">
        <f>D15-B15</f>
        <v>-1</v>
      </c>
      <c r="D15" s="86">
        <v>203</v>
      </c>
      <c r="E15" s="87" t="s">
        <v>605</v>
      </c>
      <c r="F15" s="86"/>
      <c r="G15" s="86">
        <f>H15-F15</f>
        <v>400</v>
      </c>
      <c r="H15" s="88">
        <v>400</v>
      </c>
    </row>
    <row r="16" s="72" customFormat="1" ht="36" customHeight="1" spans="1:8">
      <c r="A16" s="80"/>
      <c r="B16" s="81"/>
      <c r="C16" s="81"/>
      <c r="D16" s="81"/>
      <c r="E16" s="80"/>
      <c r="F16" s="81"/>
      <c r="G16" s="81"/>
      <c r="H16" s="82"/>
    </row>
    <row r="17" s="72" customFormat="1" ht="36" customHeight="1" spans="1:8">
      <c r="A17" s="85" t="s">
        <v>606</v>
      </c>
      <c r="B17" s="86">
        <f>SUM(B14:B15)</f>
        <v>555</v>
      </c>
      <c r="C17" s="86">
        <f>SUM(C14:C15)</f>
        <v>446</v>
      </c>
      <c r="D17" s="86">
        <f>SUM(D14:D15)</f>
        <v>1001</v>
      </c>
      <c r="E17" s="85" t="s">
        <v>607</v>
      </c>
      <c r="F17" s="86">
        <f>SUM(F14:F15)</f>
        <v>555</v>
      </c>
      <c r="G17" s="86">
        <f>SUM(G14:G15)</f>
        <v>446</v>
      </c>
      <c r="H17" s="86">
        <f>SUM(H14:H15)</f>
        <v>1001</v>
      </c>
    </row>
  </sheetData>
  <mergeCells count="3">
    <mergeCell ref="A2:H2"/>
    <mergeCell ref="A4:D4"/>
    <mergeCell ref="E4:H4"/>
  </mergeCells>
  <pageMargins left="0.751388888888889" right="0.751388888888889" top="1" bottom="1" header="0.511805555555556" footer="0.511805555555556"/>
  <pageSetup paperSize="9" scale="69"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12</vt:i4>
      </vt:variant>
    </vt:vector>
  </HeadingPairs>
  <TitlesOfParts>
    <vt:vector size="12" baseType="lpstr">
      <vt:lpstr>附件一</vt:lpstr>
      <vt:lpstr>一般公共预算</vt:lpstr>
      <vt:lpstr>一般公共预算收支调整总表</vt:lpstr>
      <vt:lpstr>功能科目</vt:lpstr>
      <vt:lpstr>经济科目</vt:lpstr>
      <vt:lpstr>政府性基金</vt:lpstr>
      <vt:lpstr>政府性基金收支总表</vt:lpstr>
      <vt:lpstr>国有资本经营预算</vt:lpstr>
      <vt:lpstr>国有资本经营预算收支总表</vt:lpstr>
      <vt:lpstr>社保基金预算</vt:lpstr>
      <vt:lpstr>2019年城乡居民基本养老保险基金预算表</vt:lpstr>
      <vt:lpstr>2019年机关养老事业预算调整表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杨林聪</dc:creator>
  <cp:lastModifiedBy>yjnic-JJ</cp:lastModifiedBy>
  <dcterms:created xsi:type="dcterms:W3CDTF">2019-11-27T11:02:00Z</dcterms:created>
  <dcterms:modified xsi:type="dcterms:W3CDTF">2022-07-15T08:11:24Z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9800CF8705864385827137DD5462ECF8</vt:lpwstr>
  </property>
</Properties>
</file>