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附件一" sheetId="37" r:id="rId1"/>
    <sheet name="一般公共预算 " sheetId="41" r:id="rId2"/>
    <sheet name="政府性基金" sheetId="29" r:id="rId3"/>
  </sheets>
  <externalReferences>
    <externalReference r:id="rId4"/>
    <externalReference r:id="rId5"/>
    <externalReference r:id="rId6"/>
  </externalReferences>
  <definedNames>
    <definedName name="_xlnm._FilterDatabase" localSheetId="1" hidden="1">'一般公共预算 '!$A$4:$K$31</definedName>
    <definedName name="_Fill" hidden="1">[1]eqpmad2!#REF!</definedName>
    <definedName name="HWSheet">1</definedName>
    <definedName name="Module.Prix_SMC">[2]封面!Module.Prix_SMC</definedName>
    <definedName name="Prix_SMC">[2]封面!Prix_SMC</definedName>
    <definedName name="页脚">"第"&amp;IF(横当页=1,纵当页,横当页+纵当页)&amp;"页/共"&amp;总页&amp;"页"</definedName>
    <definedName name="页脚" localSheetId="1">"第"&amp;IF(横当页=1,纵当页,横当页+纵当页)&amp;"页/共"&amp;总页&amp;"页"</definedName>
    <definedName name="_xlnm.Print_Area" localSheetId="1">'一般公共预算 '!$A$1:$L$31</definedName>
    <definedName name="_xlnm.Print_Area" localSheetId="0">附件一!$A$1:$I$25</definedName>
  </definedNames>
  <calcPr calcId="144525"/>
</workbook>
</file>

<file path=xl/comments1.xml><?xml version="1.0" encoding="utf-8"?>
<comments xmlns="http://schemas.openxmlformats.org/spreadsheetml/2006/main">
  <authors>
    <author>杨林聪</author>
  </authors>
  <commentList>
    <comment ref="I5" authorId="0">
      <text>
        <r>
          <rPr>
            <b/>
            <sz val="9"/>
            <rFont val="宋体"/>
            <charset val="134"/>
          </rPr>
          <t xml:space="preserve">杨林聪:
</t>
        </r>
        <r>
          <rPr>
            <sz val="9"/>
            <rFont val="宋体"/>
            <charset val="134"/>
          </rPr>
          <t>含577万调整数
3057财力</t>
        </r>
      </text>
    </comment>
    <comment ref="C12" authorId="0">
      <text>
        <r>
          <rPr>
            <sz val="9"/>
            <rFont val="宋体"/>
            <charset val="134"/>
          </rPr>
          <t xml:space="preserve">已冲减年初调数：再融资6145万元；上解市返还11000万元；结转差额7097万元
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F5" authorId="0">
      <text>
        <r>
          <rPr>
            <sz val="9"/>
            <rFont val="宋体"/>
            <charset val="134"/>
          </rPr>
          <t>旅游发展基金20万（上年结转）</t>
        </r>
      </text>
    </comment>
    <comment ref="H5" authorId="0">
      <text>
        <r>
          <rPr>
            <sz val="9"/>
            <rFont val="宋体"/>
            <charset val="134"/>
          </rPr>
          <t>旅游发展基金20万（上年结转）</t>
        </r>
      </text>
    </comment>
    <comment ref="F6" authorId="0">
      <text>
        <r>
          <rPr>
            <sz val="9"/>
            <rFont val="宋体"/>
            <charset val="134"/>
          </rPr>
          <t>大中型水库移民后期扶持基金80万（上年结转）</t>
        </r>
      </text>
    </comment>
    <comment ref="H6" authorId="0">
      <text>
        <r>
          <rPr>
            <sz val="9"/>
            <rFont val="宋体"/>
            <charset val="134"/>
          </rPr>
          <t>大中型水库移民后期扶持基金80万（上年结转）</t>
        </r>
      </text>
    </comment>
    <comment ref="F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其他支出的987万是上年结转的彩票公益金889万加上级补助98万（阳财社〔2020〕172号 关于提前下达2021年中央集中彩票公益金支持社会福利事业专项资金预算的通知）</t>
        </r>
      </text>
    </comment>
    <comment ref="H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其他支出的987万是上年结转的彩票公益金889万加上级补助98万（阳财社〔2020〕172号 关于提前下达2021年中央集中彩票公益金支持社会福利事业专项资金预算的通知）</t>
        </r>
      </text>
    </comment>
  </commentList>
</comments>
</file>

<file path=xl/sharedStrings.xml><?xml version="1.0" encoding="utf-8"?>
<sst xmlns="http://schemas.openxmlformats.org/spreadsheetml/2006/main" count="91" uniqueCount="80">
  <si>
    <t xml:space="preserve">附件1：
</t>
  </si>
  <si>
    <t xml:space="preserve">阳西县2021年县级财政预算
调整方案（草案）
</t>
  </si>
  <si>
    <t>1-1、阳西县2021年一般公共预算调整方案（草案）</t>
  </si>
  <si>
    <t>1-2、阳西县2021年政府性基金预算调整方案（草案）</t>
  </si>
  <si>
    <t>附件1-1</t>
  </si>
  <si>
    <t>阳西县2021年一般公共预算调整方案（草案）</t>
  </si>
  <si>
    <t>收入项目</t>
  </si>
  <si>
    <t>预算数</t>
  </si>
  <si>
    <t>调整预算数+/-</t>
  </si>
  <si>
    <t>2020年决算</t>
  </si>
  <si>
    <t>调整后预算数</t>
  </si>
  <si>
    <t>比2020年决算+/-</t>
  </si>
  <si>
    <t>支出项目</t>
  </si>
  <si>
    <t>一、一般公共预算本级收入</t>
  </si>
  <si>
    <t>一、一般公共服务支出</t>
  </si>
  <si>
    <t>（一）税收收入</t>
  </si>
  <si>
    <t>二、国防支出</t>
  </si>
  <si>
    <t>（二）非税收入</t>
  </si>
  <si>
    <t>三、公共安全支出</t>
  </si>
  <si>
    <t>二、转移性收入</t>
  </si>
  <si>
    <t>四、教育支出</t>
  </si>
  <si>
    <t>（一）上级补助收入</t>
  </si>
  <si>
    <t>五、科学技术支出</t>
  </si>
  <si>
    <t xml:space="preserve">    返还性收入</t>
  </si>
  <si>
    <t>六、文化旅游体育与传媒支出</t>
  </si>
  <si>
    <t xml:space="preserve">    一般性转移支付收入</t>
  </si>
  <si>
    <t>七、社会保障和就业支出</t>
  </si>
  <si>
    <t xml:space="preserve">    专项转移支付收入</t>
  </si>
  <si>
    <t>八、卫生健康支出</t>
  </si>
  <si>
    <t>（二）上年结余收入</t>
  </si>
  <si>
    <t>九、节能环保支出</t>
  </si>
  <si>
    <t>（三）调入资金</t>
  </si>
  <si>
    <t>十、城乡社区支出</t>
  </si>
  <si>
    <t xml:space="preserve">    从政府性基金预算调入一般公共预算</t>
  </si>
  <si>
    <t>41,567%</t>
  </si>
  <si>
    <t>十一、农林水支出</t>
  </si>
  <si>
    <t xml:space="preserve">    从其他资金调入一般公共预算</t>
  </si>
  <si>
    <t>十二、交通运输支出</t>
  </si>
  <si>
    <t>（四）地方政府一般债务转贷收入</t>
  </si>
  <si>
    <t>十三、资源勘探工业信息等支出</t>
  </si>
  <si>
    <t>（五）动用预算稳定调节基金</t>
  </si>
  <si>
    <t>十四、商业服务业等支出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</si>
  <si>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</si>
  <si>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</si>
  <si>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</si>
  <si>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</si>
  <si>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二十、预备费</t>
  </si>
  <si>
    <t>二十一、债务付息支出</t>
  </si>
  <si>
    <t>二十二、债务发行费用支出</t>
  </si>
  <si>
    <t>一般公共预算支出合计</t>
  </si>
  <si>
    <t>转移性支出</t>
  </si>
  <si>
    <t xml:space="preserve">   上解支出</t>
  </si>
  <si>
    <t>债务还本支出</t>
  </si>
  <si>
    <t>收  入  总  计</t>
  </si>
  <si>
    <t>支  出  总  计</t>
  </si>
  <si>
    <t>附件1-2</t>
  </si>
  <si>
    <t>阳西县2021年政府性基金预算调整方案（草案）</t>
  </si>
  <si>
    <t>单位:万元</t>
  </si>
  <si>
    <t>收  入  项  目</t>
  </si>
  <si>
    <t>2021年预算数</t>
  </si>
  <si>
    <t>支  出  项  目</t>
  </si>
  <si>
    <t>一、国有土地收益基金收入</t>
  </si>
  <si>
    <t>一、文化旅游体育与传媒支出</t>
  </si>
  <si>
    <t>二、农业土地开发资金收入</t>
  </si>
  <si>
    <t>二、社会保障和就业支出</t>
  </si>
  <si>
    <t>三、国有土地使用权出让收入</t>
  </si>
  <si>
    <t>三、城乡社区支出</t>
  </si>
  <si>
    <t>四、城市基础设施配套费收入</t>
  </si>
  <si>
    <t>四、其他支出</t>
  </si>
  <si>
    <t>五、污水处理费收入</t>
  </si>
  <si>
    <t>五、债务付息支出</t>
  </si>
  <si>
    <t>六、债务发行费用支出</t>
  </si>
  <si>
    <t>收   入   合   计</t>
  </si>
  <si>
    <t>支   出   合   计</t>
  </si>
  <si>
    <t>政府性基金补助收入</t>
  </si>
  <si>
    <t>政府性基金预算调出资金</t>
  </si>
  <si>
    <t>政府性基金预算上年结余收入</t>
  </si>
  <si>
    <t>地方政府专项债务转贷收入</t>
  </si>
  <si>
    <t>收   入   总   计</t>
  </si>
  <si>
    <t>支   出   总   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</si>
</sst>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_ "/>
  </numFmts>
  <fonts count="53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22"/>
      <name val="宋体"/>
      <charset val="134"/>
      <scheme val="minor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b/>
      <sz val="24"/>
      <name val="宋体"/>
      <charset val="134"/>
      <scheme val="minor"/>
    </font>
    <font>
      <b/>
      <sz val="14"/>
      <name val="宋体"/>
      <charset val="134"/>
    </font>
    <font>
      <b/>
      <sz val="12"/>
      <name val="宋体"/>
      <charset val="134"/>
    </font>
    <font>
      <sz val="20"/>
      <color indexed="8"/>
      <name val="方正小标宋简体"/>
      <charset val="134"/>
    </font>
    <font>
      <sz val="18"/>
      <color theme="1"/>
      <name val="宋体"/>
      <charset val="134"/>
      <scheme val="minor"/>
    </font>
    <font>
      <sz val="12"/>
      <name val="黑体"/>
      <charset val="134"/>
    </font>
    <font>
      <sz val="36"/>
      <color theme="1"/>
      <name val="黑体"/>
      <charset val="134"/>
    </font>
    <font>
      <sz val="18"/>
      <color theme="1"/>
      <name val="黑体"/>
      <charset val="134"/>
    </font>
    <font>
      <sz val="28"/>
      <color theme="1"/>
      <name val="黑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8"/>
      <color indexed="8"/>
      <name val="Arial"/>
      <charset val="134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60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93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5" borderId="2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3" fillId="15" borderId="3" applyNumberForma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" fillId="26" borderId="8" applyNumberFormat="0" applyFont="0" applyAlignment="0" applyProtection="0">
      <alignment vertical="center"/>
    </xf>
    <xf numFmtId="0" fontId="0" fillId="0" borderId="0"/>
    <xf numFmtId="0" fontId="14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7" fillId="13" borderId="5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21" fillId="13" borderId="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31" borderId="10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9" fillId="15" borderId="12" applyNumberFormat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0" fillId="0" borderId="0"/>
    <xf numFmtId="0" fontId="16" fillId="6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7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" fillId="0" borderId="0"/>
    <xf numFmtId="0" fontId="18" fillId="7" borderId="0">
      <alignment horizontal="center" vertical="center"/>
    </xf>
    <xf numFmtId="0" fontId="18" fillId="7" borderId="0">
      <alignment horizontal="center" vertical="center"/>
    </xf>
    <xf numFmtId="0" fontId="18" fillId="50" borderId="0">
      <alignment horizontal="left" vertical="center"/>
    </xf>
    <xf numFmtId="0" fontId="22" fillId="30" borderId="0" applyNumberFormat="0" applyBorder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8" fillId="38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7" fillId="53" borderId="17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51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0" fillId="21" borderId="7" applyNumberFormat="0" applyFont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59" applyFont="1" applyFill="1" applyBorder="1" applyAlignment="1"/>
    <xf numFmtId="0" fontId="3" fillId="0" borderId="0" xfId="59" applyFont="1" applyFill="1" applyBorder="1" applyAlignment="1"/>
    <xf numFmtId="0" fontId="3" fillId="0" borderId="0" xfId="93" applyFont="1" applyFill="1" applyBorder="1" applyAlignment="1">
      <alignment vertical="center"/>
    </xf>
    <xf numFmtId="0" fontId="0" fillId="0" borderId="0" xfId="93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59" applyFont="1" applyFill="1" applyBorder="1" applyAlignment="1">
      <alignment horizontal="center" vertical="center"/>
    </xf>
    <xf numFmtId="0" fontId="3" fillId="0" borderId="0" xfId="59" applyFont="1" applyFill="1" applyBorder="1" applyAlignment="1">
      <alignment vertical="center"/>
    </xf>
    <xf numFmtId="0" fontId="3" fillId="0" borderId="0" xfId="59" applyFont="1" applyFill="1" applyBorder="1" applyAlignment="1">
      <alignment horizontal="right" vertical="center"/>
    </xf>
    <xf numFmtId="0" fontId="6" fillId="0" borderId="1" xfId="93" applyNumberFormat="1" applyFont="1" applyFill="1" applyBorder="1" applyAlignment="1" applyProtection="1">
      <alignment horizontal="center" vertical="center"/>
    </xf>
    <xf numFmtId="0" fontId="6" fillId="0" borderId="1" xfId="93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93" applyNumberFormat="1" applyFont="1" applyFill="1" applyBorder="1" applyAlignment="1" applyProtection="1">
      <alignment vertical="center"/>
    </xf>
    <xf numFmtId="176" fontId="3" fillId="0" borderId="1" xfId="93" applyNumberFormat="1" applyFont="1" applyFill="1" applyBorder="1" applyAlignment="1" applyProtection="1">
      <alignment horizontal="right" vertical="center"/>
    </xf>
    <xf numFmtId="0" fontId="3" fillId="0" borderId="1" xfId="93" applyFont="1" applyFill="1" applyBorder="1" applyAlignment="1">
      <alignment horizontal="left" vertical="center" wrapText="1"/>
    </xf>
    <xf numFmtId="176" fontId="3" fillId="0" borderId="1" xfId="93" applyNumberFormat="1" applyFont="1" applyFill="1" applyBorder="1" applyAlignment="1">
      <alignment horizontal="right" vertical="center"/>
    </xf>
    <xf numFmtId="0" fontId="3" fillId="0" borderId="1" xfId="93" applyNumberFormat="1" applyFont="1" applyFill="1" applyBorder="1" applyAlignment="1" applyProtection="1">
      <alignment horizontal="left" vertical="center" wrapText="1"/>
    </xf>
    <xf numFmtId="0" fontId="3" fillId="0" borderId="1" xfId="93" applyFont="1" applyFill="1" applyBorder="1" applyAlignment="1">
      <alignment vertical="center"/>
    </xf>
    <xf numFmtId="176" fontId="6" fillId="0" borderId="1" xfId="93" applyNumberFormat="1" applyFont="1" applyFill="1" applyBorder="1" applyAlignment="1" applyProtection="1">
      <alignment horizontal="right" vertical="center"/>
    </xf>
    <xf numFmtId="0" fontId="3" fillId="0" borderId="1" xfId="59" applyFont="1" applyFill="1" applyBorder="1" applyAlignment="1">
      <alignment horizontal="left" vertical="center"/>
    </xf>
    <xf numFmtId="0" fontId="3" fillId="0" borderId="1" xfId="59" applyFont="1" applyFill="1" applyBorder="1" applyAlignment="1">
      <alignment vertical="center"/>
    </xf>
    <xf numFmtId="176" fontId="3" fillId="0" borderId="1" xfId="59" applyNumberFormat="1" applyFont="1" applyFill="1" applyBorder="1" applyAlignment="1">
      <alignment horizontal="right" vertical="center"/>
    </xf>
    <xf numFmtId="0" fontId="6" fillId="0" borderId="1" xfId="59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/>
    <xf numFmtId="0" fontId="6" fillId="0" borderId="0" xfId="0" applyFont="1" applyFill="1" applyAlignment="1"/>
    <xf numFmtId="0" fontId="7" fillId="0" borderId="0" xfId="0" applyFont="1" applyFill="1" applyAlignment="1"/>
    <xf numFmtId="0" fontId="0" fillId="0" borderId="0" xfId="0" applyFont="1" applyFill="1" applyAlignment="1"/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 vertical="center" shrinkToFit="1"/>
    </xf>
    <xf numFmtId="3" fontId="6" fillId="0" borderId="1" xfId="0" applyNumberFormat="1" applyFont="1" applyFill="1" applyBorder="1" applyAlignment="1">
      <alignment horizontal="right" vertical="center" shrinkToFit="1"/>
    </xf>
    <xf numFmtId="9" fontId="6" fillId="0" borderId="1" xfId="0" applyNumberFormat="1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horizontal="left" vertical="center" shrinkToFit="1"/>
    </xf>
    <xf numFmtId="9" fontId="3" fillId="0" borderId="1" xfId="0" applyNumberFormat="1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right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0" fillId="0" borderId="0" xfId="109" applyFont="1" applyFill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</cellXfs>
  <cellStyles count="193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1 2" xfId="5"/>
    <cellStyle name="20% - 强调文字颜色 3" xfId="6" builtinId="38"/>
    <cellStyle name="输入" xfId="7" builtinId="20"/>
    <cellStyle name="千位分隔[0]" xfId="8" builtinId="6"/>
    <cellStyle name="40% - 强调文字颜色 3" xfId="9" builtinId="39"/>
    <cellStyle name="计算 2" xfId="10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输出" xfId="28" builtinId="21"/>
    <cellStyle name="常规 90" xfId="29"/>
    <cellStyle name="常规 85" xfId="30"/>
    <cellStyle name="60% - 强调文字颜色 4" xfId="31" builtinId="44"/>
    <cellStyle name="计算" xfId="32" builtinId="22"/>
    <cellStyle name="常规 31" xfId="33"/>
    <cellStyle name="常规 26" xfId="34"/>
    <cellStyle name="检查单元格" xfId="35" builtinId="23"/>
    <cellStyle name="40% - 强调文字颜色 4 2" xfId="36"/>
    <cellStyle name="20% - 强调文字颜色 6" xfId="37" builtinId="50"/>
    <cellStyle name="强调文字颜色 2" xfId="38" builtinId="33"/>
    <cellStyle name="链接单元格" xfId="39" builtinId="24"/>
    <cellStyle name="40% - 强调文字颜色 1 2" xfId="40"/>
    <cellStyle name="汇总" xfId="41" builtinId="25"/>
    <cellStyle name="好" xfId="42" builtinId="26"/>
    <cellStyle name="40% - 强调文字颜色 2 2" xfId="43"/>
    <cellStyle name="适中" xfId="44" builtinId="28"/>
    <cellStyle name="20% - 强调文字颜色 5" xfId="45" builtinId="46"/>
    <cellStyle name="强调文字颜色 1" xfId="46" builtinId="29"/>
    <cellStyle name="40% - 强调文字颜色 5 2" xfId="47"/>
    <cellStyle name="20% - 强调文字颜色 1" xfId="48" builtinId="30"/>
    <cellStyle name="40% - 强调文字颜色 1" xfId="49" builtinId="31"/>
    <cellStyle name="20% - 强调文字颜色 2" xfId="50" builtinId="34"/>
    <cellStyle name="输出 2" xfId="51"/>
    <cellStyle name="60% - 强调文字颜色 4 2" xfId="52"/>
    <cellStyle name="40% - 强调文字颜色 2" xfId="53" builtinId="35"/>
    <cellStyle name="强调文字颜色 3" xfId="54" builtinId="37"/>
    <cellStyle name="强调文字颜色 4" xfId="55" builtinId="41"/>
    <cellStyle name="20% - 强调文字颜色 4" xfId="56" builtinId="42"/>
    <cellStyle name="40% - 强调文字颜色 4" xfId="57" builtinId="43"/>
    <cellStyle name="强调文字颜色 5" xfId="58" builtinId="45"/>
    <cellStyle name="常规_预算总表2009" xfId="59"/>
    <cellStyle name="40% - 强调文字颜色 5" xfId="60" builtinId="47"/>
    <cellStyle name="60% - 强调文字颜色 5" xfId="61" builtinId="48"/>
    <cellStyle name="强调文字颜色 6" xfId="62" builtinId="49"/>
    <cellStyle name="适中 2" xfId="63"/>
    <cellStyle name="40% - 强调文字颜色 6" xfId="64" builtinId="51"/>
    <cellStyle name="60% - 强调文字颜色 6" xfId="65" builtinId="52"/>
    <cellStyle name="40% - 强调文字颜色 6 2" xfId="66"/>
    <cellStyle name="20% - 强调文字颜色 2 2" xfId="67"/>
    <cellStyle name="20% - 强调文字颜色 3 2" xfId="68"/>
    <cellStyle name="20% - 强调文字颜色 4 2" xfId="69"/>
    <cellStyle name="常规 3" xfId="70"/>
    <cellStyle name="20% - 强调文字颜色 5 2" xfId="71"/>
    <cellStyle name="20% - 强调文字颜色 6 2" xfId="72"/>
    <cellStyle name="40% - 强调文字颜色 3 2" xfId="73"/>
    <cellStyle name="60% - 强调文字颜色 1 2" xfId="74"/>
    <cellStyle name="60% - 强调文字颜色 2 2" xfId="75"/>
    <cellStyle name="常规 5" xfId="76"/>
    <cellStyle name="60% - 强调文字颜色 3 2" xfId="77"/>
    <cellStyle name="60% - 强调文字颜色 5 2" xfId="78"/>
    <cellStyle name="60% - 强调文字颜色 6 2" xfId="79"/>
    <cellStyle name="Normal" xfId="80"/>
    <cellStyle name="S3" xfId="81"/>
    <cellStyle name="S3 2" xfId="82"/>
    <cellStyle name="S4" xfId="83"/>
    <cellStyle name="强调文字颜色 4 2" xfId="84"/>
    <cellStyle name="标题 1 2" xfId="85"/>
    <cellStyle name="常规 46" xfId="86"/>
    <cellStyle name="常规 51" xfId="87"/>
    <cellStyle name="标题 2 2" xfId="88"/>
    <cellStyle name="标题 3 2" xfId="89"/>
    <cellStyle name="标题 4 2" xfId="90"/>
    <cellStyle name="标题 5" xfId="91"/>
    <cellStyle name="差 2" xfId="92"/>
    <cellStyle name="常规 10" xfId="93"/>
    <cellStyle name="常规 10 12" xfId="94"/>
    <cellStyle name="常规 13" xfId="95"/>
    <cellStyle name="常规 11" xfId="96"/>
    <cellStyle name="常规 12" xfId="97"/>
    <cellStyle name="常规 14" xfId="98"/>
    <cellStyle name="常规 15" xfId="99"/>
    <cellStyle name="常规 20" xfId="100"/>
    <cellStyle name="常规 16" xfId="101"/>
    <cellStyle name="常规 21" xfId="102"/>
    <cellStyle name="常规 17" xfId="103"/>
    <cellStyle name="常规 22" xfId="104"/>
    <cellStyle name="常规 18" xfId="105"/>
    <cellStyle name="常规 23" xfId="106"/>
    <cellStyle name="常规 19" xfId="107"/>
    <cellStyle name="常规 24" xfId="108"/>
    <cellStyle name="常规 2" xfId="109"/>
    <cellStyle name="常规 2 2" xfId="110"/>
    <cellStyle name="常规 2 2 16" xfId="111"/>
    <cellStyle name="常规 25" xfId="112"/>
    <cellStyle name="常规 30" xfId="113"/>
    <cellStyle name="常规 27" xfId="114"/>
    <cellStyle name="常规 32" xfId="115"/>
    <cellStyle name="常规 28" xfId="116"/>
    <cellStyle name="常规 33" xfId="117"/>
    <cellStyle name="常规 29" xfId="118"/>
    <cellStyle name="常规 34" xfId="119"/>
    <cellStyle name="常规 35" xfId="120"/>
    <cellStyle name="常规 40" xfId="121"/>
    <cellStyle name="常规 36" xfId="122"/>
    <cellStyle name="常规 41" xfId="123"/>
    <cellStyle name="常规 37" xfId="124"/>
    <cellStyle name="常规 42" xfId="125"/>
    <cellStyle name="常规 38" xfId="126"/>
    <cellStyle name="常规 43" xfId="127"/>
    <cellStyle name="常规 4" xfId="128"/>
    <cellStyle name="常规 45" xfId="129"/>
    <cellStyle name="常规 50" xfId="130"/>
    <cellStyle name="常规 47" xfId="131"/>
    <cellStyle name="常规 52" xfId="132"/>
    <cellStyle name="常规 48" xfId="133"/>
    <cellStyle name="常规 53" xfId="134"/>
    <cellStyle name="常规 49" xfId="135"/>
    <cellStyle name="常规 54" xfId="136"/>
    <cellStyle name="常规 55" xfId="137"/>
    <cellStyle name="常规 60" xfId="138"/>
    <cellStyle name="常规 56" xfId="139"/>
    <cellStyle name="常规 61" xfId="140"/>
    <cellStyle name="常规 57" xfId="141"/>
    <cellStyle name="常规 62" xfId="142"/>
    <cellStyle name="常规 58" xfId="143"/>
    <cellStyle name="常规 63" xfId="144"/>
    <cellStyle name="常规 59" xfId="145"/>
    <cellStyle name="常规 64" xfId="146"/>
    <cellStyle name="常规 65" xfId="147"/>
    <cellStyle name="常规 70" xfId="148"/>
    <cellStyle name="常规 66" xfId="149"/>
    <cellStyle name="常规 71" xfId="150"/>
    <cellStyle name="常规 67" xfId="151"/>
    <cellStyle name="常规 72" xfId="152"/>
    <cellStyle name="警告文本 2" xfId="153"/>
    <cellStyle name="常规 68" xfId="154"/>
    <cellStyle name="常规 73" xfId="155"/>
    <cellStyle name="常规 69" xfId="156"/>
    <cellStyle name="常规 74" xfId="157"/>
    <cellStyle name="常规 7" xfId="158"/>
    <cellStyle name="常规 75" xfId="159"/>
    <cellStyle name="常规 80" xfId="160"/>
    <cellStyle name="常规 76" xfId="161"/>
    <cellStyle name="常规 81" xfId="162"/>
    <cellStyle name="常规 77" xfId="163"/>
    <cellStyle name="常规 82" xfId="164"/>
    <cellStyle name="常规 78" xfId="165"/>
    <cellStyle name="常规 83" xfId="166"/>
    <cellStyle name="常规 79" xfId="167"/>
    <cellStyle name="常规 84" xfId="168"/>
    <cellStyle name="常规 8" xfId="169"/>
    <cellStyle name="常规 86" xfId="170"/>
    <cellStyle name="常规 91" xfId="171"/>
    <cellStyle name="常规 87" xfId="172"/>
    <cellStyle name="常规 92" xfId="173"/>
    <cellStyle name="常规 88" xfId="174"/>
    <cellStyle name="常规 93" xfId="175"/>
    <cellStyle name="常规 89" xfId="176"/>
    <cellStyle name="常规 94" xfId="177"/>
    <cellStyle name="常规 9" xfId="178"/>
    <cellStyle name="常规 95" xfId="179"/>
    <cellStyle name="好 2" xfId="180"/>
    <cellStyle name="汇总 2" xfId="181"/>
    <cellStyle name="检查单元格 2" xfId="182"/>
    <cellStyle name="解释性文本 2" xfId="183"/>
    <cellStyle name="链接单元格 2" xfId="184"/>
    <cellStyle name="千位分隔 2" xfId="185"/>
    <cellStyle name="强调文字颜色 1 2" xfId="186"/>
    <cellStyle name="强调文字颜色 2 2" xfId="187"/>
    <cellStyle name="强调文字颜色 3 2" xfId="188"/>
    <cellStyle name="强调文字颜色 5 2" xfId="189"/>
    <cellStyle name="强调文字颜色 6 2" xfId="190"/>
    <cellStyle name="输入 2" xfId="191"/>
    <cellStyle name="注释 2" xfId="19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dministrator\&#26700;&#38754;\2018&#24180;&#22522;&#37329;&#39044;&#31639;&#35843;&#25972;\&#19978;&#20132;\2013\&#22478;&#24314;&#21475;&#35745;&#21010;2013.3.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2&#38451;&#35199;&#21439;2021&#24180;&#20538;&#21048;&#36164;&#37329;&#20998;&#37197;&#26041;&#2669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封面"/>
      <sheetName val="说明"/>
      <sheetName val="目录（页码尚需修改）"/>
      <sheetName val="规划类"/>
      <sheetName val="城乡类"/>
      <sheetName val="住保类"/>
      <sheetName val="环保类"/>
      <sheetName val="代建类"/>
      <sheetName val="三旧类"/>
      <sheetName val="人防类"/>
      <sheetName val="国土重大项目"/>
      <sheetName val="供地类"/>
      <sheetName val="征地类"/>
      <sheetName val="市政类汇总 "/>
      <sheetName val="表一完工"/>
      <sheetName val="表二在建 "/>
      <sheetName val="表三2012年批准2013年实施项目 "/>
      <sheetName val="表四2013年计划实施项目 "/>
      <sheetName val="表五2013年实施项目征地、拆迁资金计划安排表 "/>
    </sheetNames>
    <definedNames>
      <definedName name="Module.Prix_SMC" sheetId="1"/>
      <definedName name="Prix_SMC" sheetId="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附件二"/>
      <sheetName val="新增债券转贷资金分配情况"/>
      <sheetName val="阳西县2021年再融资债券转贷资金安排情况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7"/>
  <sheetViews>
    <sheetView tabSelected="1" workbookViewId="0">
      <selection activeCell="A9" sqref="A9:I12"/>
    </sheetView>
  </sheetViews>
  <sheetFormatPr defaultColWidth="9" defaultRowHeight="13.5"/>
  <cols>
    <col min="1" max="1" width="12.5083333333333" style="44" customWidth="1"/>
    <col min="2" max="3" width="9" style="44"/>
    <col min="4" max="4" width="9" style="44" customWidth="1"/>
    <col min="5" max="8" width="9" style="44"/>
    <col min="9" max="9" width="56.3833333333333" style="44" customWidth="1"/>
    <col min="10" max="11" width="9" style="44"/>
    <col min="12" max="12" width="5" style="44" hidden="1" customWidth="1"/>
    <col min="13" max="13" width="3.5" style="44" hidden="1" customWidth="1"/>
    <col min="14" max="14" width="9" style="44" hidden="1" customWidth="1"/>
    <col min="15" max="16384" width="9" style="44"/>
  </cols>
  <sheetData>
    <row r="1" ht="27" customHeight="1" spans="1:4">
      <c r="A1" s="45" t="s">
        <v>0</v>
      </c>
      <c r="B1" s="45"/>
      <c r="C1" s="45"/>
      <c r="D1" s="45"/>
    </row>
    <row r="2" spans="1:4">
      <c r="A2" s="45"/>
      <c r="B2" s="45"/>
      <c r="C2" s="45"/>
      <c r="D2" s="45"/>
    </row>
    <row r="3" spans="1:4">
      <c r="A3" s="45"/>
      <c r="B3" s="45"/>
      <c r="C3" s="45"/>
      <c r="D3" s="45"/>
    </row>
    <row r="4" spans="1:4">
      <c r="A4" s="45"/>
      <c r="B4" s="45"/>
      <c r="C4" s="45"/>
      <c r="D4" s="45"/>
    </row>
    <row r="5" hidden="1"/>
    <row r="6" hidden="1"/>
    <row r="7" hidden="1"/>
    <row r="8" ht="30" customHeight="1"/>
    <row r="9" ht="35.25" spans="1:14">
      <c r="A9" s="46" t="s">
        <v>1</v>
      </c>
      <c r="B9" s="47"/>
      <c r="C9" s="47"/>
      <c r="D9" s="47"/>
      <c r="E9" s="47"/>
      <c r="F9" s="47"/>
      <c r="G9" s="47"/>
      <c r="H9" s="47"/>
      <c r="I9" s="47"/>
      <c r="J9" s="49"/>
      <c r="K9" s="49"/>
      <c r="L9" s="49"/>
      <c r="M9" s="49"/>
      <c r="N9" s="49"/>
    </row>
    <row r="10" ht="35.25" spans="1:14">
      <c r="A10" s="47"/>
      <c r="B10" s="47"/>
      <c r="C10" s="47"/>
      <c r="D10" s="47"/>
      <c r="E10" s="47"/>
      <c r="F10" s="47"/>
      <c r="G10" s="47"/>
      <c r="H10" s="47"/>
      <c r="I10" s="47"/>
      <c r="J10" s="49"/>
      <c r="K10" s="49"/>
      <c r="L10" s="49"/>
      <c r="M10" s="49"/>
      <c r="N10" s="49"/>
    </row>
    <row r="11" ht="35.25" spans="1:14">
      <c r="A11" s="47"/>
      <c r="B11" s="47"/>
      <c r="C11" s="47"/>
      <c r="D11" s="47"/>
      <c r="E11" s="47"/>
      <c r="F11" s="47"/>
      <c r="G11" s="47"/>
      <c r="H11" s="47"/>
      <c r="I11" s="47"/>
      <c r="J11" s="49"/>
      <c r="K11" s="49"/>
      <c r="L11" s="49"/>
      <c r="M11" s="49"/>
      <c r="N11" s="49"/>
    </row>
    <row r="12" ht="21" customHeight="1" spans="1:14">
      <c r="A12" s="47"/>
      <c r="B12" s="47"/>
      <c r="C12" s="47"/>
      <c r="D12" s="47"/>
      <c r="E12" s="47"/>
      <c r="F12" s="47"/>
      <c r="G12" s="47"/>
      <c r="H12" s="47"/>
      <c r="I12" s="47"/>
      <c r="J12" s="49"/>
      <c r="K12" s="49"/>
      <c r="L12" s="49"/>
      <c r="M12" s="49"/>
      <c r="N12" s="49"/>
    </row>
    <row r="13" s="43" customFormat="1" ht="51" customHeight="1" spans="1:1">
      <c r="A13" s="48" t="s">
        <v>2</v>
      </c>
    </row>
    <row r="14" s="43" customFormat="1" ht="53" customHeight="1" spans="1:1">
      <c r="A14" s="48" t="s">
        <v>3</v>
      </c>
    </row>
    <row r="15" s="43" customFormat="1" ht="46" customHeight="1"/>
  </sheetData>
  <mergeCells count="3">
    <mergeCell ref="A16:G17"/>
    <mergeCell ref="A1:D4"/>
    <mergeCell ref="A9:I12"/>
  </mergeCells>
  <pageMargins left="0.75" right="0.75" top="1" bottom="1" header="0.509722222222222" footer="0.509722222222222"/>
  <pageSetup paperSize="9" scale="92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03"/>
  <sheetViews>
    <sheetView showZeros="0" workbookViewId="0">
      <selection activeCell="F21" sqref="F21"/>
    </sheetView>
  </sheetViews>
  <sheetFormatPr defaultColWidth="7" defaultRowHeight="14.25"/>
  <cols>
    <col min="1" max="1" width="43.5" style="28" customWidth="1"/>
    <col min="2" max="2" width="13.125" style="28" customWidth="1"/>
    <col min="3" max="3" width="12.5" style="28" customWidth="1"/>
    <col min="4" max="4" width="12.5" style="28" hidden="1" customWidth="1"/>
    <col min="5" max="5" width="10.65" style="28" customWidth="1"/>
    <col min="6" max="6" width="11.75" style="28" customWidth="1"/>
    <col min="7" max="7" width="35.25" style="28" customWidth="1"/>
    <col min="8" max="9" width="11.25" style="28" customWidth="1"/>
    <col min="10" max="10" width="11.25" style="28" hidden="1" customWidth="1"/>
    <col min="11" max="11" width="11.9583333333333" style="28" customWidth="1"/>
    <col min="12" max="12" width="12.1666666666667" style="28" customWidth="1"/>
    <col min="13" max="13" width="8.5" style="28"/>
    <col min="14" max="14" width="15.875" style="28"/>
    <col min="15" max="16384" width="7" style="28"/>
  </cols>
  <sheetData>
    <row r="1" s="1" customFormat="1" ht="20" customHeight="1" spans="1:1">
      <c r="A1" s="6" t="s">
        <v>4</v>
      </c>
    </row>
    <row r="2" ht="27" spans="1:11">
      <c r="A2" s="29" t="s">
        <v>5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="24" customFormat="1" ht="15" customHeight="1" spans="7:7">
      <c r="G3" s="30"/>
    </row>
    <row r="4" s="25" customFormat="1" ht="42" customHeight="1" spans="1:12">
      <c r="A4" s="12" t="s">
        <v>6</v>
      </c>
      <c r="B4" s="12" t="s">
        <v>7</v>
      </c>
      <c r="C4" s="12" t="s">
        <v>8</v>
      </c>
      <c r="D4" s="12" t="s">
        <v>9</v>
      </c>
      <c r="E4" s="12" t="s">
        <v>10</v>
      </c>
      <c r="F4" s="12" t="s">
        <v>11</v>
      </c>
      <c r="G4" s="12" t="s">
        <v>12</v>
      </c>
      <c r="H4" s="12" t="s">
        <v>7</v>
      </c>
      <c r="I4" s="12" t="s">
        <v>8</v>
      </c>
      <c r="J4" s="12" t="s">
        <v>9</v>
      </c>
      <c r="K4" s="12" t="s">
        <v>10</v>
      </c>
      <c r="L4" s="12" t="s">
        <v>11</v>
      </c>
    </row>
    <row r="5" s="26" customFormat="1" ht="18" customHeight="1" spans="1:12">
      <c r="A5" s="31" t="s">
        <v>13</v>
      </c>
      <c r="B5" s="32">
        <f>SUM(B6,B7)</f>
        <v>90469</v>
      </c>
      <c r="C5" s="32">
        <v>4267</v>
      </c>
      <c r="D5" s="32">
        <v>85348</v>
      </c>
      <c r="E5" s="32">
        <v>94736</v>
      </c>
      <c r="F5" s="33">
        <f>(E5/D5-1)</f>
        <v>0.109996719313868</v>
      </c>
      <c r="G5" s="34" t="s">
        <v>14</v>
      </c>
      <c r="H5" s="35">
        <v>33860</v>
      </c>
      <c r="I5" s="35">
        <v>6117</v>
      </c>
      <c r="J5" s="35">
        <v>32526</v>
      </c>
      <c r="K5" s="35">
        <f>H5+I5</f>
        <v>39977</v>
      </c>
      <c r="L5" s="37">
        <f>K5/J5-1</f>
        <v>0.229078275840866</v>
      </c>
    </row>
    <row r="6" s="25" customFormat="1" ht="18" customHeight="1" spans="1:14">
      <c r="A6" s="36" t="s">
        <v>15</v>
      </c>
      <c r="B6" s="35">
        <v>72251</v>
      </c>
      <c r="C6" s="35">
        <f>E6-B6</f>
        <v>0</v>
      </c>
      <c r="D6" s="35">
        <v>65683</v>
      </c>
      <c r="E6" s="35">
        <v>72251</v>
      </c>
      <c r="F6" s="37">
        <f t="shared" ref="F6:F18" si="0">(E6/D6-1)</f>
        <v>0.0999954326081329</v>
      </c>
      <c r="G6" s="34" t="s">
        <v>16</v>
      </c>
      <c r="H6" s="35">
        <v>30</v>
      </c>
      <c r="I6" s="35">
        <v>183</v>
      </c>
      <c r="J6" s="35">
        <v>202</v>
      </c>
      <c r="K6" s="35">
        <f t="shared" ref="K6:K22" si="1">H6+I6</f>
        <v>213</v>
      </c>
      <c r="L6" s="37">
        <f t="shared" ref="L6:L28" si="2">K6/J6-1</f>
        <v>0.0544554455445545</v>
      </c>
      <c r="M6" s="26"/>
      <c r="N6" s="26"/>
    </row>
    <row r="7" s="25" customFormat="1" ht="18" customHeight="1" spans="1:14">
      <c r="A7" s="36" t="s">
        <v>17</v>
      </c>
      <c r="B7" s="35">
        <v>18218</v>
      </c>
      <c r="C7" s="35">
        <v>4267</v>
      </c>
      <c r="D7" s="35">
        <v>19665</v>
      </c>
      <c r="E7" s="35">
        <f>E5-E6</f>
        <v>22485</v>
      </c>
      <c r="F7" s="37">
        <f t="shared" si="0"/>
        <v>0.143401983218917</v>
      </c>
      <c r="G7" s="34" t="s">
        <v>18</v>
      </c>
      <c r="H7" s="35">
        <v>12509</v>
      </c>
      <c r="I7" s="35">
        <v>3043</v>
      </c>
      <c r="J7" s="35">
        <v>15339</v>
      </c>
      <c r="K7" s="35">
        <f t="shared" si="1"/>
        <v>15552</v>
      </c>
      <c r="L7" s="37">
        <f t="shared" si="2"/>
        <v>0.013886172501467</v>
      </c>
      <c r="M7" s="26"/>
      <c r="N7" s="26"/>
    </row>
    <row r="8" s="25" customFormat="1" ht="18" customHeight="1" spans="1:14">
      <c r="A8" s="31" t="s">
        <v>19</v>
      </c>
      <c r="B8" s="32">
        <f>SUM(B9,B13,B14,B17,B18)</f>
        <v>251284</v>
      </c>
      <c r="C8" s="32">
        <f>C9+C13+C17+C18+C14</f>
        <v>53800</v>
      </c>
      <c r="D8" s="32">
        <f>SUM(D9,D13,D14,D17,D18)</f>
        <v>327926</v>
      </c>
      <c r="E8" s="32">
        <f>SUM(E9,E13,E14,E17,E18)</f>
        <v>305084</v>
      </c>
      <c r="F8" s="33">
        <f t="shared" si="0"/>
        <v>-0.0696559589663521</v>
      </c>
      <c r="G8" s="34" t="s">
        <v>20</v>
      </c>
      <c r="H8" s="35">
        <v>69096</v>
      </c>
      <c r="I8" s="35">
        <v>4089</v>
      </c>
      <c r="J8" s="35">
        <v>69522</v>
      </c>
      <c r="K8" s="35">
        <f t="shared" si="1"/>
        <v>73185</v>
      </c>
      <c r="L8" s="37">
        <f t="shared" si="2"/>
        <v>0.0526883576421853</v>
      </c>
      <c r="M8" s="26"/>
      <c r="N8" s="26"/>
    </row>
    <row r="9" s="25" customFormat="1" ht="18" customHeight="1" spans="1:14">
      <c r="A9" s="36" t="s">
        <v>21</v>
      </c>
      <c r="B9" s="35">
        <f>SUM(B10:B12)</f>
        <v>208917</v>
      </c>
      <c r="C9" s="35">
        <f>E9-B9</f>
        <v>44382</v>
      </c>
      <c r="D9" s="35">
        <v>274052</v>
      </c>
      <c r="E9" s="35">
        <f>SUM(E10:E12)</f>
        <v>253299</v>
      </c>
      <c r="F9" s="37">
        <f t="shared" si="0"/>
        <v>-0.0757265044590077</v>
      </c>
      <c r="G9" s="34" t="s">
        <v>22</v>
      </c>
      <c r="H9" s="35">
        <v>1375</v>
      </c>
      <c r="I9" s="35">
        <v>673</v>
      </c>
      <c r="J9" s="35">
        <v>1345</v>
      </c>
      <c r="K9" s="35">
        <f t="shared" si="1"/>
        <v>2048</v>
      </c>
      <c r="L9" s="37">
        <f t="shared" si="2"/>
        <v>0.522676579925651</v>
      </c>
      <c r="M9" s="26"/>
      <c r="N9" s="26"/>
    </row>
    <row r="10" s="25" customFormat="1" ht="18" customHeight="1" spans="1:14">
      <c r="A10" s="36" t="s">
        <v>23</v>
      </c>
      <c r="B10" s="35">
        <v>9479</v>
      </c>
      <c r="C10" s="32">
        <f>E10-B10</f>
        <v>0</v>
      </c>
      <c r="D10" s="35">
        <v>9479</v>
      </c>
      <c r="E10" s="35">
        <v>9479</v>
      </c>
      <c r="F10" s="37">
        <f t="shared" si="0"/>
        <v>0</v>
      </c>
      <c r="G10" s="34" t="s">
        <v>24</v>
      </c>
      <c r="H10" s="35">
        <v>5547</v>
      </c>
      <c r="I10" s="35">
        <v>701</v>
      </c>
      <c r="J10" s="35">
        <v>6107</v>
      </c>
      <c r="K10" s="35">
        <f t="shared" si="1"/>
        <v>6248</v>
      </c>
      <c r="L10" s="37">
        <f t="shared" si="2"/>
        <v>0.0230882593744883</v>
      </c>
      <c r="M10" s="26"/>
      <c r="N10" s="26"/>
    </row>
    <row r="11" s="25" customFormat="1" ht="18" customHeight="1" spans="1:14">
      <c r="A11" s="36" t="s">
        <v>25</v>
      </c>
      <c r="B11" s="35">
        <v>173362</v>
      </c>
      <c r="C11" s="35">
        <v>45169</v>
      </c>
      <c r="D11" s="35">
        <v>222570</v>
      </c>
      <c r="E11" s="35">
        <f>B11+C11</f>
        <v>218531</v>
      </c>
      <c r="F11" s="37">
        <f t="shared" si="0"/>
        <v>-0.0181470997888304</v>
      </c>
      <c r="G11" s="34" t="s">
        <v>26</v>
      </c>
      <c r="H11" s="35">
        <v>51471</v>
      </c>
      <c r="I11" s="35">
        <v>7949</v>
      </c>
      <c r="J11" s="35">
        <v>54959</v>
      </c>
      <c r="K11" s="35">
        <f t="shared" si="1"/>
        <v>59420</v>
      </c>
      <c r="L11" s="37">
        <f t="shared" si="2"/>
        <v>0.0811695991557342</v>
      </c>
      <c r="M11" s="26"/>
      <c r="N11" s="26"/>
    </row>
    <row r="12" s="25" customFormat="1" ht="18" customHeight="1" spans="1:14">
      <c r="A12" s="36" t="s">
        <v>27</v>
      </c>
      <c r="B12" s="35">
        <v>26076</v>
      </c>
      <c r="C12" s="35">
        <v>-787</v>
      </c>
      <c r="D12" s="35">
        <v>42003</v>
      </c>
      <c r="E12" s="35">
        <f>B12+C12</f>
        <v>25289</v>
      </c>
      <c r="F12" s="37">
        <f t="shared" si="0"/>
        <v>-0.397923957812537</v>
      </c>
      <c r="G12" s="34" t="s">
        <v>28</v>
      </c>
      <c r="H12" s="35">
        <v>43500</v>
      </c>
      <c r="I12" s="35">
        <v>7371</v>
      </c>
      <c r="J12" s="35">
        <v>28980</v>
      </c>
      <c r="K12" s="35">
        <f t="shared" si="1"/>
        <v>50871</v>
      </c>
      <c r="L12" s="37">
        <f t="shared" si="2"/>
        <v>0.755383022774327</v>
      </c>
      <c r="M12" s="26"/>
      <c r="N12" s="26"/>
    </row>
    <row r="13" s="25" customFormat="1" ht="18" customHeight="1" spans="1:14">
      <c r="A13" s="36" t="s">
        <v>29</v>
      </c>
      <c r="B13" s="35">
        <v>7791</v>
      </c>
      <c r="C13" s="35">
        <v>-3552</v>
      </c>
      <c r="D13" s="35">
        <v>12116</v>
      </c>
      <c r="E13" s="35">
        <v>4239</v>
      </c>
      <c r="F13" s="37">
        <f t="shared" si="0"/>
        <v>-0.650132056784417</v>
      </c>
      <c r="G13" s="34" t="s">
        <v>30</v>
      </c>
      <c r="H13" s="35">
        <v>867</v>
      </c>
      <c r="I13" s="35">
        <v>815</v>
      </c>
      <c r="J13" s="35">
        <v>1689</v>
      </c>
      <c r="K13" s="35">
        <f t="shared" si="1"/>
        <v>1682</v>
      </c>
      <c r="L13" s="37">
        <f t="shared" si="2"/>
        <v>-0.00414446417998815</v>
      </c>
      <c r="M13" s="26"/>
      <c r="N13" s="26"/>
    </row>
    <row r="14" s="25" customFormat="1" ht="18" customHeight="1" spans="1:14">
      <c r="A14" s="36" t="s">
        <v>31</v>
      </c>
      <c r="B14" s="35">
        <f>SUM(B15:B16)</f>
        <v>33300</v>
      </c>
      <c r="C14" s="35"/>
      <c r="D14" s="35">
        <f>SUM(D15:D16)</f>
        <v>5551</v>
      </c>
      <c r="E14" s="35">
        <f>SUM(E15:E16)</f>
        <v>33300</v>
      </c>
      <c r="F14" s="37">
        <f t="shared" si="0"/>
        <v>4.99891911367321</v>
      </c>
      <c r="G14" s="34" t="s">
        <v>32</v>
      </c>
      <c r="H14" s="35">
        <v>2950</v>
      </c>
      <c r="I14" s="35">
        <v>4245</v>
      </c>
      <c r="J14" s="35">
        <v>10848</v>
      </c>
      <c r="K14" s="35">
        <f t="shared" si="1"/>
        <v>7195</v>
      </c>
      <c r="L14" s="35">
        <f t="shared" si="2"/>
        <v>-0.336744100294985</v>
      </c>
      <c r="M14" s="26"/>
      <c r="N14" s="26"/>
    </row>
    <row r="15" s="25" customFormat="1" ht="18" customHeight="1" spans="1:14">
      <c r="A15" s="38" t="s">
        <v>33</v>
      </c>
      <c r="B15" s="35">
        <v>25000</v>
      </c>
      <c r="C15" s="35"/>
      <c r="D15" s="35">
        <v>60</v>
      </c>
      <c r="E15" s="35">
        <f>B15+C15</f>
        <v>25000</v>
      </c>
      <c r="F15" s="39" t="s">
        <v>34</v>
      </c>
      <c r="G15" s="34" t="s">
        <v>35</v>
      </c>
      <c r="H15" s="35">
        <v>34451</v>
      </c>
      <c r="I15" s="35">
        <v>20289</v>
      </c>
      <c r="J15" s="35">
        <v>78895</v>
      </c>
      <c r="K15" s="35">
        <f t="shared" si="1"/>
        <v>54740</v>
      </c>
      <c r="L15" s="37">
        <f t="shared" si="2"/>
        <v>-0.306166423727739</v>
      </c>
      <c r="M15" s="26"/>
      <c r="N15" s="26"/>
    </row>
    <row r="16" s="25" customFormat="1" ht="18" customHeight="1" spans="1:14">
      <c r="A16" s="36" t="s">
        <v>36</v>
      </c>
      <c r="B16" s="35">
        <v>8300</v>
      </c>
      <c r="C16" s="35">
        <f>E16-B16</f>
        <v>0</v>
      </c>
      <c r="D16" s="35">
        <v>5491</v>
      </c>
      <c r="E16" s="35">
        <v>8300</v>
      </c>
      <c r="F16" s="37">
        <f t="shared" si="0"/>
        <v>0.511564378073211</v>
      </c>
      <c r="G16" s="34" t="s">
        <v>37</v>
      </c>
      <c r="H16" s="35">
        <v>5977</v>
      </c>
      <c r="I16" s="35">
        <v>2765</v>
      </c>
      <c r="J16" s="35">
        <v>5320</v>
      </c>
      <c r="K16" s="35">
        <f t="shared" si="1"/>
        <v>8742</v>
      </c>
      <c r="L16" s="37">
        <f t="shared" si="2"/>
        <v>0.643233082706767</v>
      </c>
      <c r="M16" s="26"/>
      <c r="N16" s="26"/>
    </row>
    <row r="17" s="25" customFormat="1" ht="18" customHeight="1" spans="1:14">
      <c r="A17" s="36" t="s">
        <v>38</v>
      </c>
      <c r="B17" s="35"/>
      <c r="C17" s="35">
        <v>10682</v>
      </c>
      <c r="D17" s="35">
        <v>27207</v>
      </c>
      <c r="E17" s="35">
        <v>10682</v>
      </c>
      <c r="F17" s="37">
        <f t="shared" si="0"/>
        <v>-0.607380453559746</v>
      </c>
      <c r="G17" s="34" t="s">
        <v>39</v>
      </c>
      <c r="H17" s="35">
        <v>47</v>
      </c>
      <c r="I17" s="35">
        <v>80</v>
      </c>
      <c r="J17" s="35">
        <v>7536</v>
      </c>
      <c r="K17" s="35">
        <f t="shared" si="1"/>
        <v>127</v>
      </c>
      <c r="L17" s="37">
        <f t="shared" si="2"/>
        <v>-0.983147558386412</v>
      </c>
      <c r="M17" s="26"/>
      <c r="N17" s="26"/>
    </row>
    <row r="18" s="25" customFormat="1" ht="18" customHeight="1" spans="1:14">
      <c r="A18" s="36" t="s">
        <v>40</v>
      </c>
      <c r="B18" s="35">
        <v>1276</v>
      </c>
      <c r="C18" s="35">
        <v>2288</v>
      </c>
      <c r="D18" s="35">
        <v>9000</v>
      </c>
      <c r="E18" s="35">
        <v>3564</v>
      </c>
      <c r="F18" s="37">
        <f t="shared" si="0"/>
        <v>-0.604</v>
      </c>
      <c r="G18" s="34" t="s">
        <v>41</v>
      </c>
      <c r="H18" s="35">
        <v>166</v>
      </c>
      <c r="I18" s="35">
        <v>8</v>
      </c>
      <c r="J18" s="35">
        <v>275</v>
      </c>
      <c r="K18" s="35">
        <f t="shared" si="1"/>
        <v>174</v>
      </c>
      <c r="L18" s="37">
        <f t="shared" si="2"/>
        <v>-0.367272727272727</v>
      </c>
      <c r="M18" s="26"/>
      <c r="N18" s="26"/>
    </row>
    <row r="19" s="26" customFormat="1" ht="18" customHeight="1" spans="1:12">
      <c r="A19" s="36"/>
      <c r="B19" s="35"/>
      <c r="C19" s="35"/>
      <c r="D19" s="35"/>
      <c r="E19" s="35"/>
      <c r="F19" s="33"/>
      <c r="G19" s="34" t="s">
        <v>42</v>
      </c>
      <c r="H19" s="35">
        <v>4372</v>
      </c>
      <c r="I19" s="35">
        <v>1033</v>
      </c>
      <c r="J19" s="35">
        <v>11092</v>
      </c>
      <c r="K19" s="35">
        <f t="shared" si="1"/>
        <v>5405</v>
      </c>
      <c r="L19" s="37">
        <f t="shared" si="2"/>
        <v>-0.51271186440678</v>
      </c>
    </row>
    <row r="20" s="25" customFormat="1" ht="18" customHeight="1" spans="1:14">
      <c r="A20" s="36"/>
      <c r="B20" s="35"/>
      <c r="C20" s="35"/>
      <c r="D20" s="35"/>
      <c r="E20" s="35"/>
      <c r="F20" s="33"/>
      <c r="G20" s="34" t="s">
        <v>43</v>
      </c>
      <c r="H20" s="35">
        <v>40082</v>
      </c>
      <c r="I20" s="35">
        <v>7</v>
      </c>
      <c r="J20" s="35">
        <v>27421</v>
      </c>
      <c r="K20" s="35">
        <f t="shared" si="1"/>
        <v>40089</v>
      </c>
      <c r="L20" s="37">
        <f t="shared" si="2"/>
        <v>0.461981692863134</v>
      </c>
      <c r="M20" s="26"/>
      <c r="N20" s="26"/>
    </row>
    <row r="21" s="25" customFormat="1" ht="18" customHeight="1" spans="1:14">
      <c r="A21" s="36"/>
      <c r="B21" s="35"/>
      <c r="C21" s="35"/>
      <c r="D21" s="35"/>
      <c r="E21" s="35"/>
      <c r="F21" s="33"/>
      <c r="G21" s="34" t="s">
        <v>44</v>
      </c>
      <c r="H21" s="35">
        <v>1123</v>
      </c>
      <c r="I21" s="35">
        <v>32</v>
      </c>
      <c r="J21" s="35">
        <v>1116</v>
      </c>
      <c r="K21" s="35">
        <f t="shared" si="1"/>
        <v>1155</v>
      </c>
      <c r="L21" s="37">
        <f t="shared" si="2"/>
        <v>0.0349462365591398</v>
      </c>
      <c r="M21" s="26"/>
      <c r="N21" s="26"/>
    </row>
    <row r="22" s="25" customFormat="1" ht="18" customHeight="1" spans="1:14">
      <c r="A22" s="36"/>
      <c r="B22" s="35"/>
      <c r="C22" s="35"/>
      <c r="D22" s="35"/>
      <c r="E22" s="35"/>
      <c r="F22" s="33"/>
      <c r="G22" s="34" t="s">
        <v>45</v>
      </c>
      <c r="H22" s="35">
        <v>2716</v>
      </c>
      <c r="I22" s="35">
        <v>0</v>
      </c>
      <c r="J22" s="35">
        <v>2550</v>
      </c>
      <c r="K22" s="35">
        <f t="shared" si="1"/>
        <v>2716</v>
      </c>
      <c r="L22" s="37">
        <f t="shared" si="2"/>
        <v>0.0650980392156864</v>
      </c>
      <c r="M22" s="26"/>
      <c r="N22" s="26"/>
    </row>
    <row r="23" s="25" customFormat="1" ht="18" customHeight="1" spans="1:14">
      <c r="A23" s="36"/>
      <c r="B23" s="35"/>
      <c r="C23" s="35"/>
      <c r="D23" s="35"/>
      <c r="E23" s="35"/>
      <c r="F23" s="33"/>
      <c r="G23" s="34" t="s">
        <v>46</v>
      </c>
      <c r="H23" s="35">
        <v>3500</v>
      </c>
      <c r="I23" s="35"/>
      <c r="J23" s="35"/>
      <c r="K23" s="35">
        <v>3500</v>
      </c>
      <c r="L23" s="37"/>
      <c r="M23" s="26"/>
      <c r="N23" s="26"/>
    </row>
    <row r="24" s="25" customFormat="1" ht="18" customHeight="1" spans="1:14">
      <c r="A24" s="36"/>
      <c r="B24" s="35"/>
      <c r="C24" s="35"/>
      <c r="D24" s="35"/>
      <c r="E24" s="35"/>
      <c r="F24" s="33"/>
      <c r="G24" s="34" t="s">
        <v>47</v>
      </c>
      <c r="H24" s="35">
        <v>5180</v>
      </c>
      <c r="I24" s="35"/>
      <c r="J24" s="35">
        <v>4940</v>
      </c>
      <c r="K24" s="35">
        <v>5200</v>
      </c>
      <c r="L24" s="37">
        <f t="shared" ref="L24:L29" si="3">K24/J24-1</f>
        <v>0.0526315789473684</v>
      </c>
      <c r="M24" s="26"/>
      <c r="N24" s="26"/>
    </row>
    <row r="25" s="25" customFormat="1" ht="18" customHeight="1" spans="1:14">
      <c r="A25" s="36"/>
      <c r="B25" s="35"/>
      <c r="C25" s="35"/>
      <c r="D25" s="35"/>
      <c r="E25" s="35"/>
      <c r="F25" s="33"/>
      <c r="G25" s="34" t="s">
        <v>48</v>
      </c>
      <c r="H25" s="35">
        <v>22</v>
      </c>
      <c r="I25" s="35">
        <v>20</v>
      </c>
      <c r="J25" s="35">
        <v>20</v>
      </c>
      <c r="K25" s="35">
        <v>22</v>
      </c>
      <c r="L25" s="37">
        <f t="shared" si="3"/>
        <v>0.1</v>
      </c>
      <c r="M25" s="26"/>
      <c r="N25" s="26"/>
    </row>
    <row r="26" s="25" customFormat="1" ht="18" customHeight="1" spans="1:12">
      <c r="A26" s="36"/>
      <c r="B26" s="35"/>
      <c r="C26" s="35"/>
      <c r="D26" s="35"/>
      <c r="E26" s="35"/>
      <c r="F26" s="33"/>
      <c r="G26" s="40" t="s">
        <v>49</v>
      </c>
      <c r="H26" s="32">
        <f>SUM(H5:H25)</f>
        <v>318841</v>
      </c>
      <c r="I26" s="32">
        <f>SUM(I5:I25)</f>
        <v>59420</v>
      </c>
      <c r="J26" s="32">
        <v>360712</v>
      </c>
      <c r="K26" s="32">
        <f>H26+I26</f>
        <v>378261</v>
      </c>
      <c r="L26" s="33">
        <f t="shared" si="3"/>
        <v>0.0486510013528798</v>
      </c>
    </row>
    <row r="27" s="26" customFormat="1" ht="18" customHeight="1" spans="1:12">
      <c r="A27" s="36"/>
      <c r="B27" s="35"/>
      <c r="C27" s="35"/>
      <c r="D27" s="35"/>
      <c r="E27" s="35"/>
      <c r="F27" s="33"/>
      <c r="G27" s="31" t="s">
        <v>50</v>
      </c>
      <c r="H27" s="32">
        <f>SUM(H28:H28)</f>
        <v>16767</v>
      </c>
      <c r="I27" s="35">
        <f t="shared" ref="I26:I31" si="4">K27-H27</f>
        <v>0</v>
      </c>
      <c r="J27" s="32">
        <f>SUM(J28:J28)</f>
        <v>36827</v>
      </c>
      <c r="K27" s="32">
        <f>SUM(K28:K28)</f>
        <v>16767</v>
      </c>
      <c r="L27" s="33">
        <f t="shared" si="3"/>
        <v>-0.544709044994162</v>
      </c>
    </row>
    <row r="28" s="26" customFormat="1" ht="18" customHeight="1" spans="1:12">
      <c r="A28" s="36"/>
      <c r="B28" s="35"/>
      <c r="C28" s="35"/>
      <c r="D28" s="35"/>
      <c r="E28" s="35"/>
      <c r="F28" s="33"/>
      <c r="G28" s="36" t="s">
        <v>51</v>
      </c>
      <c r="H28" s="35">
        <v>16767</v>
      </c>
      <c r="I28" s="35">
        <f t="shared" si="4"/>
        <v>0</v>
      </c>
      <c r="J28" s="26">
        <v>36827</v>
      </c>
      <c r="K28" s="35">
        <v>16767</v>
      </c>
      <c r="L28" s="37">
        <f t="shared" si="3"/>
        <v>-0.544709044994162</v>
      </c>
    </row>
    <row r="29" s="26" customFormat="1" ht="18" customHeight="1" spans="1:12">
      <c r="A29" s="36"/>
      <c r="B29" s="35"/>
      <c r="C29" s="35"/>
      <c r="D29" s="35"/>
      <c r="E29" s="35"/>
      <c r="F29" s="33"/>
      <c r="G29" s="31" t="s">
        <v>52</v>
      </c>
      <c r="H29" s="32">
        <v>6145</v>
      </c>
      <c r="I29" s="32">
        <f t="shared" si="4"/>
        <v>-1353</v>
      </c>
      <c r="J29" s="26">
        <v>9208</v>
      </c>
      <c r="K29" s="32">
        <v>4792</v>
      </c>
      <c r="L29" s="33">
        <f t="shared" si="3"/>
        <v>-0.479582971329279</v>
      </c>
    </row>
    <row r="30" s="25" customFormat="1" ht="18" customHeight="1" spans="1:12">
      <c r="A30" s="36"/>
      <c r="B30" s="35"/>
      <c r="C30" s="35"/>
      <c r="D30" s="35"/>
      <c r="E30" s="35"/>
      <c r="F30" s="33"/>
      <c r="G30" s="41"/>
      <c r="H30" s="35"/>
      <c r="I30" s="35">
        <f t="shared" si="4"/>
        <v>0</v>
      </c>
      <c r="J30" s="35"/>
      <c r="K30" s="32"/>
      <c r="L30" s="33"/>
    </row>
    <row r="31" s="25" customFormat="1" ht="18" customHeight="1" spans="1:12">
      <c r="A31" s="42" t="s">
        <v>53</v>
      </c>
      <c r="B31" s="32">
        <f>SUM(B5,B8)</f>
        <v>341753</v>
      </c>
      <c r="C31" s="32">
        <f>SUM(C5,C8)</f>
        <v>58067</v>
      </c>
      <c r="D31" s="32">
        <f>SUM(D5,D8)</f>
        <v>413274</v>
      </c>
      <c r="E31" s="32">
        <f>SUM(E5,E8)</f>
        <v>399820</v>
      </c>
      <c r="F31" s="33">
        <f>(E31/D31-1)</f>
        <v>-0.0325546731708262</v>
      </c>
      <c r="G31" s="42" t="s">
        <v>54</v>
      </c>
      <c r="H31" s="32">
        <f>SUM(H26,H27,H29)</f>
        <v>341753</v>
      </c>
      <c r="I31" s="32">
        <f t="shared" si="4"/>
        <v>58067</v>
      </c>
      <c r="J31" s="32">
        <v>413274</v>
      </c>
      <c r="K31" s="32">
        <f>SUM(K26,K27,K29)</f>
        <v>399820</v>
      </c>
      <c r="L31" s="33">
        <f>K31/J31-1</f>
        <v>-0.0325546731708262</v>
      </c>
    </row>
    <row r="32" ht="17.1" customHeight="1"/>
    <row r="33" ht="17.1" customHeight="1" spans="11:11">
      <c r="K33" s="28">
        <f>E31-K31</f>
        <v>0</v>
      </c>
    </row>
    <row r="34" ht="17.1" customHeight="1"/>
    <row r="35" ht="17.1" customHeight="1"/>
    <row r="36" ht="17.1" customHeight="1" spans="5:11">
      <c r="E36" s="28">
        <f>E31-K31</f>
        <v>0</v>
      </c>
      <c r="K36" s="28">
        <f>E31-K31</f>
        <v>0</v>
      </c>
    </row>
    <row r="37" ht="17.1" customHeight="1" spans="7:7">
      <c r="G37" s="28">
        <f>K31-E31</f>
        <v>0</v>
      </c>
    </row>
    <row r="38" ht="17.1" customHeight="1"/>
    <row r="39" ht="17.1" customHeight="1"/>
    <row r="40" ht="17.1" customHeight="1" spans="7:7">
      <c r="G40" s="28">
        <f>K31-E31</f>
        <v>0</v>
      </c>
    </row>
    <row r="41" ht="17.1" customHeight="1"/>
    <row r="42" ht="17.1" customHeight="1"/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  <row r="53" ht="17.1" customHeight="1"/>
    <row r="54" ht="17.1" customHeight="1"/>
    <row r="55" ht="17.1" customHeight="1"/>
    <row r="56" ht="17.1" customHeight="1"/>
    <row r="57" ht="17.1" customHeight="1"/>
    <row r="58" ht="17.1" customHeight="1"/>
    <row r="59" ht="17.1" customHeight="1"/>
    <row r="60" ht="17.1" customHeight="1"/>
    <row r="61" ht="17.1" customHeight="1"/>
    <row r="62" ht="17.1" customHeight="1"/>
    <row r="63" ht="17.1" customHeight="1"/>
    <row r="64" ht="17.1" customHeight="1"/>
    <row r="65" ht="17.1" customHeight="1"/>
    <row r="66" ht="17.1" customHeight="1"/>
    <row r="67" ht="17.1" customHeight="1"/>
    <row r="68" ht="17.1" customHeight="1"/>
    <row r="69" ht="17.1" customHeight="1"/>
    <row r="70" ht="17.1" customHeight="1"/>
    <row r="71" ht="17.1" customHeight="1"/>
    <row r="72" ht="17.1" customHeight="1"/>
    <row r="73" ht="17.1" customHeight="1"/>
    <row r="74" ht="17.1" customHeight="1"/>
    <row r="75" ht="17.1" customHeight="1"/>
    <row r="76" ht="17.1" customHeight="1"/>
    <row r="77" ht="17.1" customHeight="1"/>
    <row r="78" ht="17.1" customHeight="1"/>
    <row r="79" ht="17.1" customHeight="1"/>
    <row r="80" ht="17.1" customHeight="1"/>
    <row r="81" ht="17.1" customHeight="1"/>
    <row r="82" ht="17.1" customHeight="1"/>
    <row r="83" ht="17.1" customHeight="1"/>
    <row r="84" ht="17.1" customHeight="1"/>
    <row r="85" ht="17.1" customHeight="1"/>
    <row r="86" ht="17.1" customHeight="1"/>
    <row r="87" ht="17.1" customHeight="1"/>
    <row r="88" ht="17.1" customHeight="1"/>
    <row r="89" ht="17.1" customHeight="1"/>
    <row r="90" ht="17.1" customHeight="1"/>
    <row r="91" ht="17.1" customHeight="1"/>
    <row r="92" ht="17.1" customHeight="1"/>
    <row r="93" ht="17.1" customHeight="1"/>
    <row r="94" ht="17.1" customHeight="1"/>
    <row r="95" ht="17.1" customHeight="1"/>
    <row r="96" ht="17.1" customHeight="1"/>
    <row r="97" ht="17.1" customHeight="1"/>
    <row r="98" ht="17.1" customHeight="1"/>
    <row r="99" ht="17.1" customHeight="1"/>
    <row r="100" ht="17.1" customHeight="1"/>
    <row r="101" ht="17.1" customHeight="1"/>
    <row r="102" ht="17.1" customHeight="1"/>
    <row r="103" s="27" customFormat="1" ht="17.1" customHeight="1" spans="1:1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</sheetData>
  <autoFilter ref="A4:K31">
    <extLst/>
  </autoFilter>
  <mergeCells count="1">
    <mergeCell ref="A2:K2"/>
  </mergeCells>
  <pageMargins left="0.511805555555556" right="0.511805555555556" top="0.802777777777778" bottom="0.802777777777778" header="0.5" footer="0.5"/>
  <pageSetup paperSize="9" scale="73" orientation="landscape" horizontalDpi="600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7"/>
  <sheetViews>
    <sheetView showZeros="0" workbookViewId="0">
      <selection activeCell="C13" sqref="C13"/>
    </sheetView>
  </sheetViews>
  <sheetFormatPr defaultColWidth="9" defaultRowHeight="18.75" outlineLevelCol="7"/>
  <cols>
    <col min="1" max="1" width="46" style="3" customWidth="1"/>
    <col min="2" max="3" width="19" style="3" customWidth="1"/>
    <col min="4" max="4" width="14.25" style="3" customWidth="1"/>
    <col min="5" max="5" width="51.125" style="3" customWidth="1"/>
    <col min="6" max="7" width="19" style="3" customWidth="1"/>
    <col min="8" max="8" width="16" style="3" customWidth="1"/>
    <col min="9" max="246" width="9" style="3"/>
    <col min="247" max="16384" width="9" style="5"/>
  </cols>
  <sheetData>
    <row r="1" s="1" customFormat="1" ht="20" customHeight="1" spans="1:1">
      <c r="A1" s="6" t="s">
        <v>55</v>
      </c>
    </row>
    <row r="2" s="2" customFormat="1" ht="32.1" customHeight="1" spans="1:7">
      <c r="A2" s="7" t="s">
        <v>56</v>
      </c>
      <c r="B2" s="7"/>
      <c r="C2" s="7"/>
      <c r="D2" s="7"/>
      <c r="E2" s="7"/>
      <c r="F2" s="7"/>
      <c r="G2" s="7"/>
    </row>
    <row r="3" s="3" customFormat="1" ht="26.25" customHeight="1" spans="1:7">
      <c r="A3" s="8"/>
      <c r="B3" s="8"/>
      <c r="C3" s="8"/>
      <c r="D3" s="8"/>
      <c r="E3" s="8"/>
      <c r="F3" s="9" t="s">
        <v>57</v>
      </c>
      <c r="G3" s="9"/>
    </row>
    <row r="4" s="4" customFormat="1" ht="44.1" customHeight="1" spans="1:8">
      <c r="A4" s="10" t="s">
        <v>58</v>
      </c>
      <c r="B4" s="11" t="s">
        <v>59</v>
      </c>
      <c r="C4" s="12" t="s">
        <v>8</v>
      </c>
      <c r="D4" s="12" t="s">
        <v>10</v>
      </c>
      <c r="E4" s="10" t="s">
        <v>60</v>
      </c>
      <c r="F4" s="11" t="s">
        <v>59</v>
      </c>
      <c r="G4" s="12" t="s">
        <v>8</v>
      </c>
      <c r="H4" s="12" t="s">
        <v>10</v>
      </c>
    </row>
    <row r="5" s="4" customFormat="1" ht="31.5" customHeight="1" spans="1:8">
      <c r="A5" s="13" t="s">
        <v>61</v>
      </c>
      <c r="B5" s="14">
        <v>1013</v>
      </c>
      <c r="C5" s="14"/>
      <c r="D5" s="14">
        <v>1013</v>
      </c>
      <c r="E5" s="15" t="s">
        <v>62</v>
      </c>
      <c r="F5" s="16">
        <v>20</v>
      </c>
      <c r="G5" s="16">
        <f>H5-F5</f>
        <v>0</v>
      </c>
      <c r="H5" s="16">
        <v>20</v>
      </c>
    </row>
    <row r="6" s="4" customFormat="1" ht="31.5" customHeight="1" spans="1:8">
      <c r="A6" s="13" t="s">
        <v>63</v>
      </c>
      <c r="B6" s="14">
        <v>788</v>
      </c>
      <c r="C6" s="14"/>
      <c r="D6" s="14">
        <v>788</v>
      </c>
      <c r="E6" s="15" t="s">
        <v>64</v>
      </c>
      <c r="F6" s="16">
        <v>80</v>
      </c>
      <c r="G6" s="16">
        <f t="shared" ref="G6:G17" si="0">H6-F6</f>
        <v>0</v>
      </c>
      <c r="H6" s="16">
        <v>80</v>
      </c>
    </row>
    <row r="7" s="4" customFormat="1" ht="31.5" customHeight="1" spans="1:8">
      <c r="A7" s="13" t="s">
        <v>65</v>
      </c>
      <c r="B7" s="14">
        <v>91669</v>
      </c>
      <c r="C7" s="14"/>
      <c r="D7" s="14">
        <v>91669</v>
      </c>
      <c r="E7" s="17" t="s">
        <v>66</v>
      </c>
      <c r="F7" s="16">
        <v>63716</v>
      </c>
      <c r="G7" s="16">
        <v>37113</v>
      </c>
      <c r="H7" s="16">
        <f>G7+F7</f>
        <v>100829</v>
      </c>
    </row>
    <row r="8" s="4" customFormat="1" ht="31.5" customHeight="1" spans="1:8">
      <c r="A8" s="13" t="s">
        <v>67</v>
      </c>
      <c r="B8" s="14">
        <v>4839</v>
      </c>
      <c r="C8" s="14"/>
      <c r="D8" s="14">
        <v>4839</v>
      </c>
      <c r="E8" s="13" t="s">
        <v>68</v>
      </c>
      <c r="F8" s="16">
        <v>987</v>
      </c>
      <c r="G8" s="16">
        <f t="shared" si="0"/>
        <v>0</v>
      </c>
      <c r="H8" s="16">
        <v>987</v>
      </c>
    </row>
    <row r="9" s="4" customFormat="1" ht="31.5" customHeight="1" spans="1:8">
      <c r="A9" s="13" t="s">
        <v>69</v>
      </c>
      <c r="B9" s="14">
        <v>2002</v>
      </c>
      <c r="C9" s="14"/>
      <c r="D9" s="14">
        <v>2002</v>
      </c>
      <c r="E9" s="13" t="s">
        <v>70</v>
      </c>
      <c r="F9" s="16">
        <v>6147</v>
      </c>
      <c r="G9" s="16">
        <f t="shared" si="0"/>
        <v>2030</v>
      </c>
      <c r="H9" s="16">
        <v>8177</v>
      </c>
    </row>
    <row r="10" s="4" customFormat="1" ht="31.5" customHeight="1" spans="1:8">
      <c r="A10" s="13"/>
      <c r="B10" s="14"/>
      <c r="C10" s="14"/>
      <c r="D10" s="14"/>
      <c r="E10" s="13" t="s">
        <v>71</v>
      </c>
      <c r="F10" s="16">
        <v>66</v>
      </c>
      <c r="G10" s="16">
        <f t="shared" si="0"/>
        <v>0</v>
      </c>
      <c r="H10" s="16">
        <v>66</v>
      </c>
    </row>
    <row r="11" s="4" customFormat="1" ht="31.5" customHeight="1" spans="1:8">
      <c r="A11" s="13"/>
      <c r="B11" s="14"/>
      <c r="C11" s="14"/>
      <c r="D11" s="14"/>
      <c r="E11" s="13"/>
      <c r="F11" s="16"/>
      <c r="G11" s="16"/>
      <c r="H11" s="18"/>
    </row>
    <row r="12" s="4" customFormat="1" ht="31.5" customHeight="1" spans="1:8">
      <c r="A12" s="10" t="s">
        <v>72</v>
      </c>
      <c r="B12" s="19">
        <f>SUM(B5:B9)</f>
        <v>100311</v>
      </c>
      <c r="C12" s="14"/>
      <c r="D12" s="19">
        <f>SUM(D5:D11)</f>
        <v>100311</v>
      </c>
      <c r="E12" s="10" t="s">
        <v>73</v>
      </c>
      <c r="F12" s="19">
        <v>71016</v>
      </c>
      <c r="G12" s="19">
        <f t="shared" si="0"/>
        <v>39143</v>
      </c>
      <c r="H12" s="19">
        <f>SUM(H5:H10)</f>
        <v>110159</v>
      </c>
    </row>
    <row r="13" s="4" customFormat="1" ht="31.5" customHeight="1" spans="1:8">
      <c r="A13" s="20" t="s">
        <v>74</v>
      </c>
      <c r="B13" s="14">
        <v>98</v>
      </c>
      <c r="C13" s="14"/>
      <c r="D13" s="14">
        <v>98</v>
      </c>
      <c r="E13" s="21" t="s">
        <v>75</v>
      </c>
      <c r="F13" s="22">
        <v>25000</v>
      </c>
      <c r="G13" s="16"/>
      <c r="H13" s="22">
        <f>F13+G13</f>
        <v>25000</v>
      </c>
    </row>
    <row r="14" s="4" customFormat="1" ht="31.5" customHeight="1" spans="1:8">
      <c r="A14" s="21" t="s">
        <v>76</v>
      </c>
      <c r="B14" s="14">
        <v>3700</v>
      </c>
      <c r="C14" s="14"/>
      <c r="D14" s="14">
        <v>3700</v>
      </c>
      <c r="E14" s="17" t="s">
        <v>52</v>
      </c>
      <c r="F14" s="16">
        <v>8093</v>
      </c>
      <c r="G14" s="16">
        <f t="shared" si="0"/>
        <v>-4343</v>
      </c>
      <c r="H14" s="22">
        <v>3750</v>
      </c>
    </row>
    <row r="15" s="4" customFormat="1" ht="31.5" customHeight="1" spans="1:8">
      <c r="A15" s="21" t="s">
        <v>77</v>
      </c>
      <c r="B15" s="14"/>
      <c r="C15" s="14">
        <v>34800</v>
      </c>
      <c r="D15" s="14">
        <v>34800</v>
      </c>
      <c r="E15" s="21"/>
      <c r="F15" s="22"/>
      <c r="G15" s="16"/>
      <c r="H15" s="18"/>
    </row>
    <row r="16" s="4" customFormat="1" ht="31.5" customHeight="1" spans="1:8">
      <c r="A16" s="21"/>
      <c r="B16" s="14"/>
      <c r="C16" s="14"/>
      <c r="D16" s="14"/>
      <c r="E16" s="21"/>
      <c r="F16" s="22"/>
      <c r="G16" s="16"/>
      <c r="H16" s="18"/>
    </row>
    <row r="17" s="4" customFormat="1" ht="30" customHeight="1" spans="1:8">
      <c r="A17" s="23" t="s">
        <v>78</v>
      </c>
      <c r="B17" s="19">
        <f>B12+B13+B14+B15</f>
        <v>104109</v>
      </c>
      <c r="C17" s="19">
        <f>D17-B17</f>
        <v>34800</v>
      </c>
      <c r="D17" s="19">
        <f>D12+D13+D14+D15</f>
        <v>138909</v>
      </c>
      <c r="E17" s="10" t="s">
        <v>79</v>
      </c>
      <c r="F17" s="19">
        <v>104109</v>
      </c>
      <c r="G17" s="19">
        <f t="shared" si="0"/>
        <v>34800</v>
      </c>
      <c r="H17" s="19">
        <f>H12+H13+H14</f>
        <v>138909</v>
      </c>
    </row>
    <row r="18" s="4" customFormat="1" ht="21.95" customHeight="1" spans="1:7">
      <c r="A18" s="3"/>
      <c r="B18" s="3"/>
      <c r="C18" s="3"/>
      <c r="D18" s="3"/>
      <c r="E18" s="3"/>
      <c r="F18" s="3"/>
      <c r="G18" s="3"/>
    </row>
    <row r="19" s="4" customFormat="1" ht="30" customHeight="1" spans="1:8">
      <c r="A19" s="3"/>
      <c r="B19" s="3"/>
      <c r="C19" s="3"/>
      <c r="D19" s="3"/>
      <c r="E19" s="3"/>
      <c r="F19" s="3"/>
      <c r="G19" s="3"/>
      <c r="H19" s="4">
        <f>D17-H17</f>
        <v>0</v>
      </c>
    </row>
    <row r="20" s="4" customFormat="1" ht="26.1" customHeight="1" spans="1:7">
      <c r="A20" s="3"/>
      <c r="B20" s="3"/>
      <c r="C20" s="3"/>
      <c r="D20" s="3"/>
      <c r="E20" s="3"/>
      <c r="F20" s="3"/>
      <c r="G20" s="3"/>
    </row>
    <row r="21" s="3" customFormat="1" ht="26.1" customHeight="1"/>
    <row r="22" s="3" customFormat="1" ht="26.1" customHeight="1"/>
    <row r="23" s="3" customFormat="1" ht="26.1" customHeight="1"/>
    <row r="24" s="3" customFormat="1" ht="35.1" customHeight="1"/>
    <row r="25" s="3" customFormat="1" ht="35.1" customHeight="1"/>
    <row r="26" s="3" customFormat="1" ht="35.1" customHeight="1"/>
    <row r="27" s="3" customFormat="1" ht="35.1" customHeight="1"/>
  </sheetData>
  <mergeCells count="1">
    <mergeCell ref="A2:F2"/>
  </mergeCells>
  <printOptions horizontalCentered="1"/>
  <pageMargins left="0.747916666666667" right="0.747916666666667" top="0.984027777777778" bottom="0.984027777777778" header="0.511805555555556" footer="0.511805555555556"/>
  <pageSetup paperSize="9" scale="60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附件一</vt:lpstr>
      <vt:lpstr>一般公共预算 </vt:lpstr>
      <vt:lpstr>政府性基金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吴清霞</dc:creator>
  <cp:lastModifiedBy>七海七海</cp:lastModifiedBy>
  <dcterms:created xsi:type="dcterms:W3CDTF">2019-12-25T08:09:00Z</dcterms:created>
  <cp:lastPrinted>2021-01-18T06:22:00Z</cp:lastPrinted>
  <dcterms:modified xsi:type="dcterms:W3CDTF">2021-10-12T01:52:59Z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1C9FCDE2B23E44BF8E9A988E4C6EA2B1</vt:lpwstr>
  </property>
  <property fmtid="{D5CDD505-2E9C-101B-9397-08002B2CF9AE}" pid="4" name="KSOReadingLayout">
    <vt:bool>true</vt:bool>
  </property>
</Properties>
</file>